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narina_ea\Desktop\"/>
    </mc:Choice>
  </mc:AlternateContent>
  <xr:revisionPtr revIDLastSave="0" documentId="8_{DB124A18-47FF-40BB-9998-0B5112849AA8}" xr6:coauthVersionLast="37" xr6:coauthVersionMax="37" xr10:uidLastSave="{00000000-0000-0000-0000-000000000000}"/>
  <workbookProtection workbookAlgorithmName="SHA-512" workbookHashValue="4QIzD6P5ftJo2oJOFn3tpkx3WdTVGklPHDPDCHsoqb3U0XcwYg0+ul4MgjwHH6Fd3ccYgTJVOTfLDzYLxyrRXw==" workbookSaltValue="/tjGaNvl9PpwEhBig2BtwQ==" workbookSpinCount="100000" lockStructure="1"/>
  <bookViews>
    <workbookView xWindow="0" yWindow="0" windowWidth="16380" windowHeight="8190" tabRatio="500" xr2:uid="{00000000-000D-0000-FFFF-FFFF00000000}"/>
  </bookViews>
  <sheets>
    <sheet name="расчёт платы" sheetId="1" r:id="rId1"/>
    <sheet name="списки" sheetId="4" state="hidden" r:id="rId2"/>
  </sheets>
  <definedNames>
    <definedName name="city" comment="выбор территориальной принадлежности">списки!$A$2:$A$3</definedName>
    <definedName name="Print_Area_0" localSheetId="0">'расчёт платы'!$A$1:$N$130</definedName>
    <definedName name="категория">списки!$E$2:$E$4</definedName>
    <definedName name="льгота">списки!$D$2:$D$3</definedName>
    <definedName name="напряжение">списки!$F$2:$F$4</definedName>
    <definedName name="_xlnm.Print_Area" localSheetId="0">'расчёт платы'!$A$1:$N$130</definedName>
  </definedNames>
  <calcPr calcId="179021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25" i="1" l="1"/>
  <c r="I125" i="1"/>
  <c r="M122" i="1" l="1"/>
  <c r="J122" i="1"/>
  <c r="Q121" i="1"/>
  <c r="P121" i="1"/>
  <c r="J121" i="1" s="1"/>
  <c r="Q120" i="1"/>
  <c r="P120" i="1"/>
  <c r="J120" i="1" s="1"/>
  <c r="K120" i="1" s="1"/>
  <c r="Q119" i="1"/>
  <c r="M119" i="1" s="1"/>
  <c r="N119" i="1" s="1"/>
  <c r="P119" i="1"/>
  <c r="J119" i="1" s="1"/>
  <c r="K119" i="1" s="1"/>
  <c r="Q118" i="1"/>
  <c r="M118" i="1" s="1"/>
  <c r="N118" i="1" s="1"/>
  <c r="P118" i="1"/>
  <c r="J118" i="1" s="1"/>
  <c r="K118" i="1" s="1"/>
  <c r="Q117" i="1"/>
  <c r="M117" i="1" s="1"/>
  <c r="N117" i="1" s="1"/>
  <c r="P117" i="1"/>
  <c r="J117" i="1" s="1"/>
  <c r="K117" i="1" s="1"/>
  <c r="Q116" i="1"/>
  <c r="M116" i="1" s="1"/>
  <c r="N116" i="1" s="1"/>
  <c r="P116" i="1"/>
  <c r="J116" i="1" s="1"/>
  <c r="K116" i="1" s="1"/>
  <c r="Q115" i="1"/>
  <c r="M115" i="1" s="1"/>
  <c r="N115" i="1" s="1"/>
  <c r="P115" i="1"/>
  <c r="J115" i="1" s="1"/>
  <c r="K115" i="1" s="1"/>
  <c r="Q114" i="1"/>
  <c r="M114" i="1" s="1"/>
  <c r="N114" i="1" s="1"/>
  <c r="P114" i="1"/>
  <c r="J114" i="1" s="1"/>
  <c r="K114" i="1" s="1"/>
  <c r="Q113" i="1"/>
  <c r="M113" i="1" s="1"/>
  <c r="N113" i="1" s="1"/>
  <c r="P113" i="1"/>
  <c r="J113" i="1" s="1"/>
  <c r="K113" i="1" s="1"/>
  <c r="M111" i="1"/>
  <c r="J111" i="1"/>
  <c r="Q110" i="1"/>
  <c r="M110" i="1" s="1"/>
  <c r="N110" i="1" s="1"/>
  <c r="N111" i="1" s="1"/>
  <c r="P110" i="1"/>
  <c r="J110" i="1" s="1"/>
  <c r="K110" i="1" s="1"/>
  <c r="K111" i="1" s="1"/>
  <c r="M108" i="1"/>
  <c r="J108" i="1"/>
  <c r="Q107" i="1"/>
  <c r="M107" i="1" s="1"/>
  <c r="N107" i="1" s="1"/>
  <c r="P107" i="1"/>
  <c r="J107" i="1" s="1"/>
  <c r="K107" i="1" s="1"/>
  <c r="Q106" i="1"/>
  <c r="M106" i="1" s="1"/>
  <c r="N106" i="1" s="1"/>
  <c r="P106" i="1"/>
  <c r="J106" i="1" s="1"/>
  <c r="K106" i="1" s="1"/>
  <c r="M104" i="1"/>
  <c r="J104" i="1"/>
  <c r="Q103" i="1"/>
  <c r="M103" i="1" s="1"/>
  <c r="N103" i="1" s="1"/>
  <c r="P103" i="1"/>
  <c r="J103" i="1" s="1"/>
  <c r="K103" i="1" s="1"/>
  <c r="Q102" i="1"/>
  <c r="M102" i="1" s="1"/>
  <c r="N102" i="1" s="1"/>
  <c r="P102" i="1"/>
  <c r="J102" i="1" s="1"/>
  <c r="K102" i="1" s="1"/>
  <c r="M99" i="1"/>
  <c r="N99" i="1" s="1"/>
  <c r="L128" i="1" s="1"/>
  <c r="J99" i="1"/>
  <c r="K99" i="1" s="1"/>
  <c r="I128" i="1" s="1"/>
  <c r="M91" i="1"/>
  <c r="J91" i="1"/>
  <c r="K90" i="1"/>
  <c r="K89" i="1"/>
  <c r="N88" i="1"/>
  <c r="K88" i="1"/>
  <c r="N87" i="1"/>
  <c r="K87" i="1"/>
  <c r="N86" i="1"/>
  <c r="K86" i="1"/>
  <c r="N85" i="1"/>
  <c r="K85" i="1"/>
  <c r="N84" i="1"/>
  <c r="K84" i="1"/>
  <c r="N83" i="1"/>
  <c r="K83" i="1"/>
  <c r="N82" i="1"/>
  <c r="N91" i="1" s="1"/>
  <c r="K82" i="1"/>
  <c r="M79" i="1"/>
  <c r="J79" i="1"/>
  <c r="N78" i="1"/>
  <c r="N79" i="1" s="1"/>
  <c r="K78" i="1"/>
  <c r="K79" i="1" s="1"/>
  <c r="M75" i="1"/>
  <c r="J75" i="1"/>
  <c r="K74" i="1"/>
  <c r="K72" i="1"/>
  <c r="K71" i="1"/>
  <c r="K70" i="1"/>
  <c r="K69" i="1"/>
  <c r="K68" i="1"/>
  <c r="K66" i="1"/>
  <c r="K65" i="1"/>
  <c r="K64" i="1"/>
  <c r="K63" i="1"/>
  <c r="K62" i="1"/>
  <c r="K61" i="1"/>
  <c r="K60" i="1"/>
  <c r="K58" i="1"/>
  <c r="K57" i="1"/>
  <c r="K55" i="1"/>
  <c r="K54" i="1"/>
  <c r="K53" i="1"/>
  <c r="K52" i="1"/>
  <c r="K51" i="1"/>
  <c r="K50" i="1"/>
  <c r="K49" i="1"/>
  <c r="K48" i="1"/>
  <c r="K47" i="1"/>
  <c r="K46" i="1"/>
  <c r="K45" i="1"/>
  <c r="N44" i="1"/>
  <c r="N75" i="1" s="1"/>
  <c r="K44" i="1"/>
  <c r="M41" i="1"/>
  <c r="J41" i="1"/>
  <c r="K40" i="1"/>
  <c r="N39" i="1"/>
  <c r="K39" i="1"/>
  <c r="K38" i="1"/>
  <c r="N37" i="1"/>
  <c r="N35" i="1"/>
  <c r="N34" i="1"/>
  <c r="K34" i="1"/>
  <c r="K33" i="1"/>
  <c r="K32" i="1"/>
  <c r="N31" i="1"/>
  <c r="K31" i="1"/>
  <c r="N30" i="1"/>
  <c r="K30" i="1"/>
  <c r="N29" i="1"/>
  <c r="K29" i="1"/>
  <c r="N28" i="1"/>
  <c r="K28" i="1"/>
  <c r="N27" i="1"/>
  <c r="K27" i="1"/>
  <c r="K26" i="1"/>
  <c r="K25" i="1"/>
  <c r="N20" i="1"/>
  <c r="K20" i="1"/>
  <c r="K41" i="1" l="1"/>
  <c r="K75" i="1"/>
  <c r="K108" i="1"/>
  <c r="N108" i="1"/>
  <c r="K91" i="1"/>
  <c r="N122" i="1"/>
  <c r="N41" i="1"/>
  <c r="L126" i="1" s="1"/>
  <c r="K121" i="1"/>
  <c r="K122" i="1" s="1"/>
  <c r="N104" i="1"/>
  <c r="K104" i="1"/>
  <c r="I126" i="1"/>
  <c r="I129" i="1" l="1"/>
  <c r="I130" i="1" s="1"/>
  <c r="J7" i="1" s="1"/>
  <c r="I127" i="1"/>
  <c r="J6" i="1" s="1"/>
  <c r="L127" i="1"/>
  <c r="M6" i="1" s="1"/>
  <c r="L129" i="1" l="1"/>
  <c r="L130" i="1" s="1"/>
  <c r="M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basanov_ep</author>
  </authors>
  <commentList>
    <comment ref="J6" authorId="0" shapeId="0" xr:uid="{375E0F54-BA11-4D9B-B791-6E0002A6CC43}">
      <text>
        <r>
          <rPr>
            <b/>
            <sz val="9"/>
            <color indexed="81"/>
            <rFont val="Tahoma"/>
            <family val="2"/>
            <charset val="204"/>
          </rPr>
          <t>город, стандартизированные ставки</t>
        </r>
      </text>
    </comment>
    <comment ref="M6" authorId="0" shapeId="0" xr:uid="{8C7A6FF9-18F2-4473-8594-0E7B48218485}">
      <text>
        <r>
          <rPr>
            <b/>
            <sz val="9"/>
            <color indexed="81"/>
            <rFont val="Tahoma"/>
            <family val="2"/>
            <charset val="204"/>
          </rPr>
          <t>загород, стандартизированные ставки</t>
        </r>
      </text>
    </comment>
    <comment ref="J7" authorId="0" shapeId="0" xr:uid="{D8768DAE-68AF-4C22-94D1-126C9801117F}">
      <text>
        <r>
          <rPr>
            <b/>
            <sz val="9"/>
            <color indexed="81"/>
            <rFont val="Tahoma"/>
            <family val="2"/>
            <charset val="204"/>
          </rPr>
          <t>город, ставки за единицу максимальной мощности</t>
        </r>
      </text>
    </comment>
    <comment ref="M7" authorId="0" shapeId="0" xr:uid="{314B6CD0-87D6-420A-9CE2-77E335A2E686}">
      <text>
        <r>
          <rPr>
            <b/>
            <sz val="9"/>
            <color indexed="81"/>
            <rFont val="Tahoma"/>
            <family val="2"/>
            <charset val="204"/>
          </rPr>
          <t>загород, ставки за единицу максимальной мощности</t>
        </r>
      </text>
    </comment>
  </commentList>
</comments>
</file>

<file path=xl/sharedStrings.xml><?xml version="1.0" encoding="utf-8"?>
<sst xmlns="http://schemas.openxmlformats.org/spreadsheetml/2006/main" count="292" uniqueCount="193">
  <si>
    <t xml:space="preserve">Расчет платы за технологическое присоединение по договору № </t>
  </si>
  <si>
    <t>/18</t>
  </si>
  <si>
    <t>Заявитель</t>
  </si>
  <si>
    <t>Адрес</t>
  </si>
  <si>
    <t>1. Расчёт платы за технологическое присоединение по средствам применения стандартизированных тарифных ставок</t>
  </si>
  <si>
    <t>C1 -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ТСО и иным лицам, с применением постоянной схемы электроснабжения и  с применением временной схемы электроснабжения, в том числе для обеспечения электрической энергией передвижных энергопринимающих устройств с максимальной мощностью до 150 кВт включительно (с учетом ранее присоединенной в данной точке присоединения мощности), по мероприятиям</t>
  </si>
  <si>
    <t>для территорий за городом</t>
  </si>
  <si>
    <t>ставка</t>
  </si>
  <si>
    <t>Ri, кол-во, шт;</t>
  </si>
  <si>
    <t>плата, руб</t>
  </si>
  <si>
    <t>C1</t>
  </si>
  <si>
    <t>С1.1</t>
  </si>
  <si>
    <t>Подготовка и выдача сетевой организацией технических условий Заявителю</t>
  </si>
  <si>
    <t>С1.2</t>
  </si>
  <si>
    <t>Проверка сетевой организацией выполнения Заявителем технических условий</t>
  </si>
  <si>
    <t>Итого (C1)</t>
  </si>
  <si>
    <t>Наименование работ</t>
  </si>
  <si>
    <t>Уровень напряжения, кВ</t>
  </si>
  <si>
    <t>Li, длина, км; 
Ri, кол-во, шт;</t>
  </si>
  <si>
    <t>С2i - Стандартизированная тарифная ставка на покрытие расходов на строительство воздушных линий электропередачи на i-м уровне напряжения в расчете на 1 км линий (руб./км)</t>
  </si>
  <si>
    <t xml:space="preserve">Проставлять длину ЛЭП в километрах  Проставлять длину ЛЭП в километрах  Проставлять длину ЛЭП в километрах  Проставлять длину ЛЭП в километрах  Проставлять длину ЛЭП в километрах  Проставлять длину ЛЭП в километрах  Проставлять длину ЛЭП в километрах  Проставлять длину ЛЭП в километрах  Проставлять длину ЛЭП в километрах  </t>
  </si>
  <si>
    <t>Прокладка воздушных линий с установкой опор (одноцепные если не указано иное)</t>
  </si>
  <si>
    <t>C2.1.1</t>
  </si>
  <si>
    <r>
      <rPr>
        <sz val="10"/>
        <color rgb="FF000000"/>
        <rFont val="Times New Roman"/>
        <family val="1"/>
        <charset val="204"/>
      </rPr>
      <t xml:space="preserve">Провод марки АС сечением до </t>
    </r>
    <r>
      <rPr>
        <sz val="10"/>
        <color rgb="FFFF0000"/>
        <rFont val="Times New Roman"/>
        <family val="1"/>
        <charset val="204"/>
      </rPr>
      <t>50</t>
    </r>
    <r>
      <rPr>
        <sz val="10"/>
        <color rgb="FF000000"/>
        <rFont val="Times New Roman"/>
        <family val="1"/>
        <charset val="204"/>
      </rPr>
      <t xml:space="preserve"> мм2</t>
    </r>
  </si>
  <si>
    <t>х</t>
  </si>
  <si>
    <t>C2.1.2</t>
  </si>
  <si>
    <r>
      <rPr>
        <sz val="10"/>
        <color rgb="FF000000"/>
        <rFont val="Times New Roman"/>
        <family val="1"/>
        <charset val="204"/>
      </rPr>
      <t xml:space="preserve">Провод марки АС сечением </t>
    </r>
    <r>
      <rPr>
        <sz val="10"/>
        <color rgb="FFFF0000"/>
        <rFont val="Times New Roman"/>
        <family val="1"/>
        <charset val="204"/>
      </rPr>
      <t>70</t>
    </r>
    <r>
      <rPr>
        <sz val="10"/>
        <color rgb="FF000000"/>
        <rFont val="Times New Roman"/>
        <family val="1"/>
        <charset val="204"/>
      </rPr>
      <t xml:space="preserve"> мм2</t>
    </r>
  </si>
  <si>
    <t>C2.1.3</t>
  </si>
  <si>
    <r>
      <rPr>
        <sz val="10"/>
        <color rgb="FF000000"/>
        <rFont val="Times New Roman"/>
        <family val="1"/>
        <charset val="204"/>
      </rPr>
      <t xml:space="preserve">Провод марки СИП сечением до </t>
    </r>
    <r>
      <rPr>
        <sz val="10"/>
        <color rgb="FFFF0000"/>
        <rFont val="Times New Roman"/>
        <family val="1"/>
        <charset val="204"/>
      </rPr>
      <t>16</t>
    </r>
    <r>
      <rPr>
        <sz val="10"/>
        <color rgb="FF000000"/>
        <rFont val="Times New Roman"/>
        <family val="1"/>
        <charset val="204"/>
      </rPr>
      <t xml:space="preserve"> мм2</t>
    </r>
  </si>
  <si>
    <t>C2.1.4</t>
  </si>
  <si>
    <r>
      <rPr>
        <sz val="10"/>
        <color rgb="FF000000"/>
        <rFont val="Times New Roman"/>
        <family val="1"/>
        <charset val="204"/>
      </rPr>
      <t xml:space="preserve">Провод марки СИП сечением </t>
    </r>
    <r>
      <rPr>
        <sz val="10"/>
        <color rgb="FFFF0000"/>
        <rFont val="Times New Roman"/>
        <family val="1"/>
        <charset val="204"/>
      </rPr>
      <t>25</t>
    </r>
    <r>
      <rPr>
        <sz val="10"/>
        <color rgb="FF000000"/>
        <rFont val="Times New Roman"/>
        <family val="1"/>
        <charset val="204"/>
      </rPr>
      <t xml:space="preserve"> мм2</t>
    </r>
  </si>
  <si>
    <t>C2.1.5</t>
  </si>
  <si>
    <r>
      <rPr>
        <sz val="10"/>
        <color rgb="FF000000"/>
        <rFont val="Times New Roman"/>
        <family val="1"/>
        <charset val="204"/>
      </rPr>
      <t>Провод марки СИП сечением</t>
    </r>
    <r>
      <rPr>
        <sz val="10"/>
        <color rgb="FFFF0000"/>
        <rFont val="Times New Roman"/>
        <family val="1"/>
        <charset val="204"/>
      </rPr>
      <t xml:space="preserve"> 35</t>
    </r>
    <r>
      <rPr>
        <sz val="10"/>
        <color rgb="FF000000"/>
        <rFont val="Times New Roman"/>
        <family val="1"/>
        <charset val="204"/>
      </rPr>
      <t xml:space="preserve"> мм2</t>
    </r>
  </si>
  <si>
    <t>C2.1.6</t>
  </si>
  <si>
    <r>
      <rPr>
        <sz val="10"/>
        <color rgb="FF000000"/>
        <rFont val="Times New Roman"/>
        <family val="1"/>
        <charset val="204"/>
      </rPr>
      <t xml:space="preserve">Провод марки СИП сечением </t>
    </r>
    <r>
      <rPr>
        <sz val="10"/>
        <color rgb="FFFF0000"/>
        <rFont val="Times New Roman"/>
        <family val="1"/>
        <charset val="204"/>
      </rPr>
      <t>50</t>
    </r>
    <r>
      <rPr>
        <sz val="10"/>
        <color rgb="FF000000"/>
        <rFont val="Times New Roman"/>
        <family val="1"/>
        <charset val="204"/>
      </rPr>
      <t xml:space="preserve"> мм2</t>
    </r>
  </si>
  <si>
    <t>C2.1.7</t>
  </si>
  <si>
    <r>
      <rPr>
        <sz val="10"/>
        <color rgb="FF000000"/>
        <rFont val="Times New Roman"/>
        <family val="1"/>
        <charset val="204"/>
      </rPr>
      <t xml:space="preserve">Провод марки СИП сечением </t>
    </r>
    <r>
      <rPr>
        <sz val="10"/>
        <color rgb="FFFF0000"/>
        <rFont val="Times New Roman"/>
        <family val="1"/>
        <charset val="204"/>
      </rPr>
      <t>70</t>
    </r>
    <r>
      <rPr>
        <sz val="10"/>
        <color rgb="FF000000"/>
        <rFont val="Times New Roman"/>
        <family val="1"/>
        <charset val="204"/>
      </rPr>
      <t xml:space="preserve"> мм2</t>
    </r>
  </si>
  <si>
    <t>C2.1.8</t>
  </si>
  <si>
    <t>6/10</t>
  </si>
  <si>
    <t>C2.1.9</t>
  </si>
  <si>
    <t>C2.1.10</t>
  </si>
  <si>
    <r>
      <rPr>
        <sz val="10"/>
        <color rgb="FF000000"/>
        <rFont val="Times New Roman"/>
        <family val="1"/>
        <charset val="204"/>
      </rPr>
      <t xml:space="preserve">Провод марки СИП сечением до </t>
    </r>
    <r>
      <rPr>
        <sz val="10"/>
        <color rgb="FFFF0000"/>
        <rFont val="Times New Roman"/>
        <family val="1"/>
        <charset val="204"/>
      </rPr>
      <t>50</t>
    </r>
    <r>
      <rPr>
        <sz val="10"/>
        <color rgb="FF000000"/>
        <rFont val="Times New Roman"/>
        <family val="1"/>
        <charset val="204"/>
      </rPr>
      <t xml:space="preserve"> мм2</t>
    </r>
  </si>
  <si>
    <t>C2.1.11</t>
  </si>
  <si>
    <r>
      <rPr>
        <sz val="10"/>
        <color rgb="FF000000"/>
        <rFont val="Times New Roman"/>
        <family val="1"/>
        <charset val="204"/>
      </rPr>
      <t xml:space="preserve">Провод марки СИП сечением до </t>
    </r>
    <r>
      <rPr>
        <sz val="10"/>
        <color rgb="FFFF0000"/>
        <rFont val="Times New Roman"/>
        <family val="1"/>
        <charset val="204"/>
      </rPr>
      <t>70</t>
    </r>
    <r>
      <rPr>
        <sz val="10"/>
        <color rgb="FF000000"/>
        <rFont val="Times New Roman"/>
        <family val="1"/>
        <charset val="204"/>
      </rPr>
      <t xml:space="preserve"> мм2</t>
    </r>
  </si>
  <si>
    <t>Прокладка воздушных линий по существующим опорам (одноцепные если не указано иное)</t>
  </si>
  <si>
    <t>C2.2.1</t>
  </si>
  <si>
    <t>C2.2.2</t>
  </si>
  <si>
    <r>
      <rPr>
        <sz val="10"/>
        <color rgb="FF000000"/>
        <rFont val="Times New Roman"/>
        <family val="1"/>
        <charset val="204"/>
      </rPr>
      <t xml:space="preserve">Провод марки СИП сечением до </t>
    </r>
    <r>
      <rPr>
        <sz val="10"/>
        <color rgb="FFFF0000"/>
        <rFont val="Times New Roman"/>
        <family val="1"/>
        <charset val="204"/>
      </rPr>
      <t>35</t>
    </r>
    <r>
      <rPr>
        <sz val="10"/>
        <color rgb="FF000000"/>
        <rFont val="Times New Roman"/>
        <family val="1"/>
        <charset val="204"/>
      </rPr>
      <t xml:space="preserve"> мм2</t>
    </r>
  </si>
  <si>
    <t>C2.2.3</t>
  </si>
  <si>
    <t>C2.2.4</t>
  </si>
  <si>
    <r>
      <rPr>
        <sz val="10"/>
        <color rgb="FF000000"/>
        <rFont val="Times New Roman"/>
        <family val="1"/>
        <charset val="204"/>
      </rPr>
      <t xml:space="preserve">Провод марки СИП сечением </t>
    </r>
    <r>
      <rPr>
        <sz val="10"/>
        <color rgb="FFFF0000"/>
        <rFont val="Times New Roman"/>
        <family val="1"/>
        <charset val="204"/>
      </rPr>
      <t>95</t>
    </r>
    <r>
      <rPr>
        <sz val="10"/>
        <color rgb="FF000000"/>
        <rFont val="Times New Roman"/>
        <family val="1"/>
        <charset val="204"/>
      </rPr>
      <t xml:space="preserve"> мм2</t>
    </r>
  </si>
  <si>
    <t>Итого (C2i*Li)</t>
  </si>
  <si>
    <t>С3,i - стандартизированная тарифная ставка на покрытие расходов на строительство кабельных линий электропередачи на i-м уровне напряжения в расчете на 1 км линий (руб./км)</t>
  </si>
  <si>
    <t>Прокладка одной кабельной линии в траншее с покрытием кирпичом</t>
  </si>
  <si>
    <t>C3.1.1</t>
  </si>
  <si>
    <r>
      <rPr>
        <sz val="10"/>
        <color rgb="FF000000"/>
        <rFont val="Times New Roman"/>
        <family val="1"/>
        <charset val="204"/>
      </rPr>
      <t xml:space="preserve">ААБлУ, ААБ2лУ, ААБл, АПвПУ, ААШвУ, ААШпУ, АВБбШв, АВВГ, АВБбШв сечением до </t>
    </r>
    <r>
      <rPr>
        <sz val="10"/>
        <color rgb="FFFF0000"/>
        <rFont val="Times New Roman"/>
        <family val="1"/>
        <charset val="204"/>
      </rPr>
      <t>50</t>
    </r>
    <r>
      <rPr>
        <sz val="10"/>
        <color rgb="FF000000"/>
        <rFont val="Times New Roman"/>
        <family val="1"/>
        <charset val="204"/>
      </rPr>
      <t xml:space="preserve"> мм2</t>
    </r>
  </si>
  <si>
    <t>C3.1.2</t>
  </si>
  <si>
    <r>
      <rPr>
        <sz val="10"/>
        <color rgb="FF000000"/>
        <rFont val="Times New Roman"/>
        <family val="1"/>
        <charset val="204"/>
      </rPr>
      <t xml:space="preserve">ААБлУ, ААБ2лУ, ААБл, АПвПУ, ААШвУ, ААШпУ, АВБбШв, АВВГ, АВБбШв сечением </t>
    </r>
    <r>
      <rPr>
        <sz val="10"/>
        <color rgb="FFFF0000"/>
        <rFont val="Times New Roman"/>
        <family val="1"/>
        <charset val="204"/>
      </rPr>
      <t>70</t>
    </r>
    <r>
      <rPr>
        <sz val="10"/>
        <color rgb="FF000000"/>
        <rFont val="Times New Roman"/>
        <family val="1"/>
        <charset val="204"/>
      </rPr>
      <t xml:space="preserve"> мм2</t>
    </r>
  </si>
  <si>
    <t>C3.1.3</t>
  </si>
  <si>
    <r>
      <rPr>
        <sz val="10"/>
        <color rgb="FF000000"/>
        <rFont val="Times New Roman"/>
        <family val="1"/>
        <charset val="204"/>
      </rPr>
      <t xml:space="preserve">ААБлУ, ААБ2лУ, ААБл, АПвПУ, ААШвУ, ААШпУ, АВБбШв, АВВГ, АВБбШв сечением </t>
    </r>
    <r>
      <rPr>
        <sz val="10"/>
        <color rgb="FFFF0000"/>
        <rFont val="Times New Roman"/>
        <family val="1"/>
        <charset val="204"/>
      </rPr>
      <t>95</t>
    </r>
    <r>
      <rPr>
        <sz val="10"/>
        <color rgb="FF000000"/>
        <rFont val="Times New Roman"/>
        <family val="1"/>
        <charset val="204"/>
      </rPr>
      <t xml:space="preserve"> мм2</t>
    </r>
  </si>
  <si>
    <t>C3.1.4</t>
  </si>
  <si>
    <r>
      <rPr>
        <sz val="10"/>
        <color rgb="FF000000"/>
        <rFont val="Times New Roman"/>
        <family val="1"/>
        <charset val="204"/>
      </rPr>
      <t xml:space="preserve">ААБлУ, ААБ2лУ, ААБл, АПвПУ, ААШвУ, ААШпУ, АВБбШв, АВВГ, АВБбШв сечением </t>
    </r>
    <r>
      <rPr>
        <sz val="10"/>
        <color rgb="FFFF0000"/>
        <rFont val="Times New Roman"/>
        <family val="1"/>
        <charset val="204"/>
      </rPr>
      <t>120</t>
    </r>
    <r>
      <rPr>
        <sz val="10"/>
        <color rgb="FF000000"/>
        <rFont val="Times New Roman"/>
        <family val="1"/>
        <charset val="204"/>
      </rPr>
      <t xml:space="preserve"> мм2</t>
    </r>
  </si>
  <si>
    <t>C3.1.5</t>
  </si>
  <si>
    <r>
      <rPr>
        <sz val="10"/>
        <color rgb="FF000000"/>
        <rFont val="Times New Roman"/>
        <family val="1"/>
        <charset val="204"/>
      </rPr>
      <t xml:space="preserve">ААБлУ, ААБ2лУ, ААБл, АПвПУ, ААШвУ, ААШпУ, АВБбШв, АВВГ, АВБбШв сечением </t>
    </r>
    <r>
      <rPr>
        <sz val="10"/>
        <color rgb="FFFF0000"/>
        <rFont val="Times New Roman"/>
        <family val="1"/>
        <charset val="204"/>
      </rPr>
      <t>150</t>
    </r>
    <r>
      <rPr>
        <sz val="10"/>
        <color rgb="FF000000"/>
        <rFont val="Times New Roman"/>
        <family val="1"/>
        <charset val="204"/>
      </rPr>
      <t xml:space="preserve"> мм2</t>
    </r>
  </si>
  <si>
    <t>C3.1.6</t>
  </si>
  <si>
    <r>
      <rPr>
        <sz val="10"/>
        <color rgb="FF000000"/>
        <rFont val="Times New Roman"/>
        <family val="1"/>
        <charset val="204"/>
      </rPr>
      <t xml:space="preserve">ААБлУ, ААБ2лУ, ААБл, АПвПУ, ААШвУ, ААШпУ, АВБбШв, АВВГ, АВБбШв сечением </t>
    </r>
    <r>
      <rPr>
        <sz val="10"/>
        <color rgb="FFFF0000"/>
        <rFont val="Times New Roman"/>
        <family val="1"/>
        <charset val="204"/>
      </rPr>
      <t>185</t>
    </r>
    <r>
      <rPr>
        <sz val="10"/>
        <color rgb="FF000000"/>
        <rFont val="Times New Roman"/>
        <family val="1"/>
        <charset val="204"/>
      </rPr>
      <t xml:space="preserve"> мм2</t>
    </r>
  </si>
  <si>
    <t>C3.1.7</t>
  </si>
  <si>
    <r>
      <rPr>
        <sz val="10"/>
        <color rgb="FF000000"/>
        <rFont val="Times New Roman"/>
        <family val="1"/>
        <charset val="204"/>
      </rPr>
      <t xml:space="preserve">ААБлУ, ААБ2лУ, ААБл, АПвПУ, ААШвУ, ААШпУ, АВБбШв, АВВГ, АВБбШв сечением </t>
    </r>
    <r>
      <rPr>
        <sz val="10"/>
        <color rgb="FFFF0000"/>
        <rFont val="Times New Roman"/>
        <family val="1"/>
        <charset val="204"/>
      </rPr>
      <t>240</t>
    </r>
    <r>
      <rPr>
        <sz val="10"/>
        <color rgb="FF000000"/>
        <rFont val="Times New Roman"/>
        <family val="1"/>
        <charset val="204"/>
      </rPr>
      <t xml:space="preserve"> мм2</t>
    </r>
  </si>
  <si>
    <t>C3.1.8</t>
  </si>
  <si>
    <r>
      <rPr>
        <sz val="10"/>
        <color rgb="FF000000"/>
        <rFont val="Times New Roman"/>
        <family val="1"/>
        <charset val="204"/>
      </rPr>
      <t xml:space="preserve">ААБлУ, ААБ2лУ, ААБл, АПвПУ, ААШвУ, ААШпУ, АВБбШв, АВВГ, АВБбШв сечением до </t>
    </r>
    <r>
      <rPr>
        <sz val="10"/>
        <color rgb="FFFF0000"/>
        <rFont val="Times New Roman"/>
        <family val="1"/>
        <charset val="204"/>
      </rPr>
      <t>70</t>
    </r>
    <r>
      <rPr>
        <sz val="10"/>
        <color rgb="FF000000"/>
        <rFont val="Times New Roman"/>
        <family val="1"/>
        <charset val="204"/>
      </rPr>
      <t xml:space="preserve"> мм2</t>
    </r>
  </si>
  <si>
    <t>C3.1.9</t>
  </si>
  <si>
    <t>C3.1.10</t>
  </si>
  <si>
    <t>C3.1.11</t>
  </si>
  <si>
    <t>C3.1.12</t>
  </si>
  <si>
    <t>Прокладка двух кабельной линии в траншее с покрытием кирпичом</t>
  </si>
  <si>
    <t>C3.2.1</t>
  </si>
  <si>
    <r>
      <rPr>
        <sz val="10"/>
        <color rgb="FF000000"/>
        <rFont val="Times New Roman"/>
        <family val="1"/>
        <charset val="204"/>
      </rPr>
      <t xml:space="preserve">ААБлУ, ААБ2лУ, ААШвУ, ААШпУ, АВБбШв, АВВГ, АВБбШв сечением до </t>
    </r>
    <r>
      <rPr>
        <sz val="10"/>
        <color rgb="FFFF0000"/>
        <rFont val="Times New Roman"/>
        <family val="1"/>
        <charset val="204"/>
      </rPr>
      <t>120</t>
    </r>
    <r>
      <rPr>
        <sz val="10"/>
        <color rgb="FF000000"/>
        <rFont val="Times New Roman"/>
        <family val="1"/>
        <charset val="204"/>
      </rPr>
      <t xml:space="preserve"> мм2</t>
    </r>
  </si>
  <si>
    <t>C3.2.2</t>
  </si>
  <si>
    <r>
      <rPr>
        <sz val="10"/>
        <color rgb="FF000000"/>
        <rFont val="Times New Roman"/>
        <family val="1"/>
        <charset val="204"/>
      </rPr>
      <t xml:space="preserve">ААБлУ, ААБ2лУ, ААШвУ, ААШпУ, АВБбШв, АВВГ, АВБбШв сечением </t>
    </r>
    <r>
      <rPr>
        <sz val="10"/>
        <color rgb="FFFF0000"/>
        <rFont val="Times New Roman"/>
        <family val="1"/>
        <charset val="204"/>
      </rPr>
      <t>185</t>
    </r>
    <r>
      <rPr>
        <sz val="10"/>
        <color rgb="FF000000"/>
        <rFont val="Times New Roman"/>
        <family val="1"/>
        <charset val="204"/>
      </rPr>
      <t xml:space="preserve"> мм2</t>
    </r>
  </si>
  <si>
    <t>Прокладка одной кабельной линии с восстановлением асфальтобетонного покрытия</t>
  </si>
  <si>
    <t>C3.3.1</t>
  </si>
  <si>
    <r>
      <rPr>
        <sz val="10"/>
        <color rgb="FF000000"/>
        <rFont val="Times New Roman"/>
        <family val="1"/>
        <charset val="204"/>
      </rPr>
      <t xml:space="preserve">ААБлУ, ААБ2лУ, ААБл, АПвПУ, ААШвУ, ААШпУ, АВБбШв, АВВГ, АВБбШв сечением до </t>
    </r>
    <r>
      <rPr>
        <sz val="10"/>
        <color rgb="FFFF0000"/>
        <rFont val="Times New Roman"/>
        <family val="1"/>
        <charset val="204"/>
      </rPr>
      <t>35</t>
    </r>
    <r>
      <rPr>
        <sz val="10"/>
        <color rgb="FF000000"/>
        <rFont val="Times New Roman"/>
        <family val="1"/>
        <charset val="204"/>
      </rPr>
      <t xml:space="preserve"> мм2</t>
    </r>
  </si>
  <si>
    <t>C3.3.2</t>
  </si>
  <si>
    <t>C3.3.3</t>
  </si>
  <si>
    <t>C3.3.4</t>
  </si>
  <si>
    <t>C3.3.5</t>
  </si>
  <si>
    <r>
      <rPr>
        <sz val="10"/>
        <color rgb="FF000000"/>
        <rFont val="Times New Roman"/>
        <family val="1"/>
        <charset val="204"/>
      </rPr>
      <t xml:space="preserve">ААБлУ, ААБ2лУ, ААБл, АПвПУ, ААШвУ, ААШпУ, АВБбШв, АВВГ, АВБбШв сечением до </t>
    </r>
    <r>
      <rPr>
        <sz val="10"/>
        <color rgb="FFFF0000"/>
        <rFont val="Times New Roman"/>
        <family val="1"/>
        <charset val="204"/>
      </rPr>
      <t>120</t>
    </r>
    <r>
      <rPr>
        <sz val="10"/>
        <color rgb="FF000000"/>
        <rFont val="Times New Roman"/>
        <family val="1"/>
        <charset val="204"/>
      </rPr>
      <t xml:space="preserve"> мм2</t>
    </r>
  </si>
  <si>
    <t>C3.3.6</t>
  </si>
  <si>
    <t>C3.3.7</t>
  </si>
  <si>
    <t>Прокладка одной кабельной линии методом горизонтально направленного бурения (прокола)</t>
  </si>
  <si>
    <t>C3.4.1</t>
  </si>
  <si>
    <r>
      <rPr>
        <sz val="10"/>
        <color rgb="FF000000"/>
        <rFont val="Times New Roman"/>
        <family val="1"/>
        <charset val="204"/>
      </rPr>
      <t xml:space="preserve">ААБлУ, ААБ2лУ, ААБл, АПвПУ, ААШвУ, ААШпУ, АВБбШв, АВВГ, АВБбШв сечением до </t>
    </r>
    <r>
      <rPr>
        <sz val="10"/>
        <color rgb="FFFF0000"/>
        <rFont val="Times New Roman"/>
        <family val="1"/>
        <charset val="204"/>
      </rPr>
      <t>95</t>
    </r>
    <r>
      <rPr>
        <sz val="10"/>
        <color rgb="FF000000"/>
        <rFont val="Times New Roman"/>
        <family val="1"/>
        <charset val="204"/>
      </rPr>
      <t xml:space="preserve"> мм2</t>
    </r>
  </si>
  <si>
    <t>C3.4.2</t>
  </si>
  <si>
    <t>C3.4.3</t>
  </si>
  <si>
    <t>C3.4.4</t>
  </si>
  <si>
    <r>
      <rPr>
        <sz val="10"/>
        <color rgb="FF000000"/>
        <rFont val="Times New Roman"/>
        <family val="1"/>
        <charset val="204"/>
      </rPr>
      <t xml:space="preserve">ААБлУ, ААБ2лУ, ААБл, АПвПУ, ААШвУ, ААШпУ, АВБбШв, АВВГ, АВБбШв сечением до </t>
    </r>
    <r>
      <rPr>
        <sz val="10"/>
        <color rgb="FFFF0000"/>
        <rFont val="Times New Roman"/>
        <family val="1"/>
        <charset val="204"/>
      </rPr>
      <t>150</t>
    </r>
    <r>
      <rPr>
        <sz val="10"/>
        <color rgb="FF000000"/>
        <rFont val="Times New Roman"/>
        <family val="1"/>
        <charset val="204"/>
      </rPr>
      <t xml:space="preserve"> мм2</t>
    </r>
  </si>
  <si>
    <t>C3.4.5</t>
  </si>
  <si>
    <t>Прокладка двух кабельной линии методом горизонтально направленного бурения (прокола)</t>
  </si>
  <si>
    <t>C3.5.1</t>
  </si>
  <si>
    <t>Итого (C3i*Li)</t>
  </si>
  <si>
    <t>С4,i - стандартизированная тарифная ставка на покрытие расходов на строительство пунктов секционирования (реклоузеров, распределительных пунктов, переключательных пунктов) на i-м уровне напряжения (руб./шт.)</t>
  </si>
  <si>
    <t>Строительство реклоузеров</t>
  </si>
  <si>
    <t>C4.1.1</t>
  </si>
  <si>
    <t>Реклоузер RBA/TEL-10-12,5/630У</t>
  </si>
  <si>
    <t>Итого (C4i*Ri)</t>
  </si>
  <si>
    <t>С5,i - стандартизированная тарифная ставка на покрытие расходов на строительство трансформаторных подстанций (ТП), за исключением распределительных трансформаторных подстанций (РТП), с уровнем напряжения до 35 кВ (руб./кВт)</t>
  </si>
  <si>
    <t>Строительство трансформаторных подстанций уровнем напряжения до 35 кВ</t>
  </si>
  <si>
    <t>C5.1.1</t>
  </si>
  <si>
    <r>
      <rPr>
        <sz val="10"/>
        <color rgb="FF000000"/>
        <rFont val="Times New Roman"/>
        <family val="1"/>
        <charset val="204"/>
      </rPr>
      <t xml:space="preserve">КТП, МТП, БКТП, КТПн, КТПс с трансформатором мощностью 
</t>
    </r>
    <r>
      <rPr>
        <sz val="10"/>
        <color rgb="FFFF0000"/>
        <rFont val="Times New Roman"/>
        <family val="1"/>
        <charset val="204"/>
      </rPr>
      <t>25</t>
    </r>
    <r>
      <rPr>
        <sz val="10"/>
        <color rgb="FF000000"/>
        <rFont val="Times New Roman"/>
        <family val="1"/>
        <charset val="204"/>
      </rPr>
      <t xml:space="preserve"> кВА</t>
    </r>
  </si>
  <si>
    <t>C5.1.2</t>
  </si>
  <si>
    <r>
      <rPr>
        <sz val="10"/>
        <color rgb="FF000000"/>
        <rFont val="Times New Roman"/>
        <family val="1"/>
        <charset val="204"/>
      </rPr>
      <t xml:space="preserve">КТП, МТП, БКТП, КТПн, КТПс с трансформатором мощностью 
</t>
    </r>
    <r>
      <rPr>
        <sz val="10"/>
        <color rgb="FFFF0000"/>
        <rFont val="Times New Roman"/>
        <family val="1"/>
        <charset val="204"/>
      </rPr>
      <t>40</t>
    </r>
    <r>
      <rPr>
        <sz val="10"/>
        <color rgb="FF000000"/>
        <rFont val="Times New Roman"/>
        <family val="1"/>
        <charset val="204"/>
      </rPr>
      <t xml:space="preserve"> кВА</t>
    </r>
  </si>
  <si>
    <t>C5.1.3</t>
  </si>
  <si>
    <r>
      <rPr>
        <sz val="10"/>
        <color rgb="FF000000"/>
        <rFont val="Times New Roman"/>
        <family val="1"/>
        <charset val="204"/>
      </rPr>
      <t>КТП, МТП, БКТП, КТПн,</t>
    </r>
    <r>
      <rPr>
        <sz val="12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КТПс с трансформатором мощностью 
</t>
    </r>
    <r>
      <rPr>
        <sz val="10"/>
        <color rgb="FFFF0000"/>
        <rFont val="Times New Roman"/>
        <family val="1"/>
        <charset val="204"/>
      </rPr>
      <t>63</t>
    </r>
    <r>
      <rPr>
        <sz val="10"/>
        <color rgb="FF000000"/>
        <rFont val="Times New Roman"/>
        <family val="1"/>
        <charset val="204"/>
      </rPr>
      <t xml:space="preserve"> кВА</t>
    </r>
  </si>
  <si>
    <t>C5.1.4</t>
  </si>
  <si>
    <r>
      <rPr>
        <sz val="10"/>
        <color rgb="FF000000"/>
        <rFont val="Times New Roman"/>
        <family val="1"/>
        <charset val="204"/>
      </rPr>
      <t>КТП, МТП, БКТП, КТПн,</t>
    </r>
    <r>
      <rPr>
        <sz val="12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КТПс с трансформатором мощностью 
</t>
    </r>
    <r>
      <rPr>
        <sz val="10"/>
        <color rgb="FFFF0000"/>
        <rFont val="Times New Roman"/>
        <family val="1"/>
        <charset val="204"/>
      </rPr>
      <t>100</t>
    </r>
    <r>
      <rPr>
        <sz val="10"/>
        <color rgb="FF000000"/>
        <rFont val="Times New Roman"/>
        <family val="1"/>
        <charset val="204"/>
      </rPr>
      <t xml:space="preserve"> кВА</t>
    </r>
  </si>
  <si>
    <t>C5.1.5</t>
  </si>
  <si>
    <r>
      <rPr>
        <sz val="10"/>
        <color rgb="FF000000"/>
        <rFont val="Times New Roman"/>
        <family val="1"/>
        <charset val="204"/>
      </rPr>
      <t>КТП, МТП, БКТП, КТПн,</t>
    </r>
    <r>
      <rPr>
        <sz val="12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КТПс с трансформатором мощностью 
</t>
    </r>
    <r>
      <rPr>
        <sz val="10"/>
        <color rgb="FFFF0000"/>
        <rFont val="Times New Roman"/>
        <family val="1"/>
        <charset val="204"/>
      </rPr>
      <t>160</t>
    </r>
    <r>
      <rPr>
        <sz val="10"/>
        <color rgb="FF000000"/>
        <rFont val="Times New Roman"/>
        <family val="1"/>
        <charset val="204"/>
      </rPr>
      <t xml:space="preserve"> кВА</t>
    </r>
  </si>
  <si>
    <t>C5.1.6</t>
  </si>
  <si>
    <r>
      <rPr>
        <sz val="10"/>
        <color rgb="FF000000"/>
        <rFont val="Times New Roman"/>
        <family val="1"/>
        <charset val="204"/>
      </rPr>
      <t xml:space="preserve">КТП, МТП, БКТП, КТПн, КТПс с трансформатором мощностью 
</t>
    </r>
    <r>
      <rPr>
        <sz val="10"/>
        <color rgb="FFFF0000"/>
        <rFont val="Times New Roman"/>
        <family val="1"/>
        <charset val="204"/>
      </rPr>
      <t>250</t>
    </r>
    <r>
      <rPr>
        <sz val="10"/>
        <color rgb="FF000000"/>
        <rFont val="Times New Roman"/>
        <family val="1"/>
        <charset val="204"/>
      </rPr>
      <t xml:space="preserve"> кВА</t>
    </r>
  </si>
  <si>
    <t>C5.1.7</t>
  </si>
  <si>
    <r>
      <rPr>
        <sz val="10"/>
        <color rgb="FF000000"/>
        <rFont val="Times New Roman"/>
        <family val="1"/>
        <charset val="204"/>
      </rPr>
      <t>КТП, МТП, БКТП, КТПн,</t>
    </r>
    <r>
      <rPr>
        <sz val="12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КТПс с трансформатором мощностью 
</t>
    </r>
    <r>
      <rPr>
        <sz val="10"/>
        <color rgb="FFFF0000"/>
        <rFont val="Times New Roman"/>
        <family val="1"/>
        <charset val="204"/>
      </rPr>
      <t>400</t>
    </r>
    <r>
      <rPr>
        <sz val="10"/>
        <color rgb="FF000000"/>
        <rFont val="Times New Roman"/>
        <family val="1"/>
        <charset val="204"/>
      </rPr>
      <t xml:space="preserve"> кВА</t>
    </r>
  </si>
  <si>
    <t>C5.1.8</t>
  </si>
  <si>
    <r>
      <rPr>
        <sz val="10"/>
        <color rgb="FF000000"/>
        <rFont val="Times New Roman"/>
        <family val="1"/>
        <charset val="204"/>
      </rPr>
      <t xml:space="preserve">КТП, МТП, БКТП, КТПн, 2КТП с трансформатором мощностью 
</t>
    </r>
    <r>
      <rPr>
        <sz val="10"/>
        <color rgb="FFFF0000"/>
        <rFont val="Times New Roman"/>
        <family val="1"/>
        <charset val="204"/>
      </rPr>
      <t>630</t>
    </r>
    <r>
      <rPr>
        <sz val="10"/>
        <color rgb="FF000000"/>
        <rFont val="Times New Roman"/>
        <family val="1"/>
        <charset val="204"/>
      </rPr>
      <t xml:space="preserve"> кВА</t>
    </r>
  </si>
  <si>
    <t>Х</t>
  </si>
  <si>
    <t>C5.1.9</t>
  </si>
  <si>
    <r>
      <rPr>
        <sz val="10"/>
        <color rgb="FF000000"/>
        <rFont val="Times New Roman"/>
        <family val="1"/>
        <charset val="204"/>
      </rPr>
      <t xml:space="preserve">КТП, МТП, БКТП, КТПн, 2КТП с трансформатором мощностью  
</t>
    </r>
    <r>
      <rPr>
        <sz val="10"/>
        <color rgb="FFFF0000"/>
        <rFont val="Times New Roman"/>
        <family val="1"/>
        <charset val="204"/>
      </rPr>
      <t>1000</t>
    </r>
    <r>
      <rPr>
        <sz val="10"/>
        <color rgb="FF000000"/>
        <rFont val="Times New Roman"/>
        <family val="1"/>
        <charset val="204"/>
      </rPr>
      <t xml:space="preserve"> кВА</t>
    </r>
  </si>
  <si>
    <t>Итого (C5i*Ni)</t>
  </si>
  <si>
    <r>
      <rPr>
        <sz val="11"/>
        <color rgb="FF000000"/>
        <rFont val="Calibri"/>
        <family val="2"/>
        <charset val="204"/>
      </rPr>
      <t>С1</t>
    </r>
    <r>
      <rPr>
        <sz val="8"/>
        <color rgb="FF000000"/>
        <rFont val="Calibri"/>
        <family val="2"/>
        <charset val="204"/>
      </rPr>
      <t>max</t>
    </r>
    <r>
      <rPr>
        <sz val="11"/>
        <color rgb="FF000000"/>
        <rFont val="Calibri"/>
        <family val="2"/>
        <charset val="204"/>
      </rPr>
      <t xml:space="preserve"> -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ТСО и иным лицам, с применением постоянной схемы электроснабжения и  с применением временной схемы электроснабжения, в том числе для обеспечения электрической энергией передвижных энергопринимающих устройств с максимальной мощностью до 150 кВт включительно (с учетом ранее присоединенной в данной точке присоединения мощности), по мероприятиям</t>
    </r>
  </si>
  <si>
    <t>для города</t>
  </si>
  <si>
    <t>Ni, мощность, кВт;</t>
  </si>
  <si>
    <r>
      <rPr>
        <sz val="11"/>
        <color rgb="FF000000"/>
        <rFont val="Calibri"/>
        <family val="2"/>
        <charset val="204"/>
      </rPr>
      <t>C1</t>
    </r>
    <r>
      <rPr>
        <sz val="8"/>
        <color rgb="FF000000"/>
        <rFont val="Calibri"/>
        <family val="2"/>
        <charset val="204"/>
      </rPr>
      <t>max</t>
    </r>
  </si>
  <si>
    <r>
      <rPr>
        <sz val="11"/>
        <color rgb="FF000000"/>
        <rFont val="Calibri"/>
        <family val="2"/>
        <charset val="204"/>
      </rPr>
      <t>Итого (C1</t>
    </r>
    <r>
      <rPr>
        <sz val="8"/>
        <color rgb="FF000000"/>
        <rFont val="Calibri"/>
        <family val="2"/>
        <charset val="204"/>
      </rPr>
      <t>max</t>
    </r>
    <r>
      <rPr>
        <sz val="11"/>
        <color rgb="FF000000"/>
        <rFont val="Calibri"/>
        <family val="2"/>
        <charset val="204"/>
      </rPr>
      <t>*Ni</t>
    </r>
    <r>
      <rPr>
        <sz val="8"/>
        <color rgb="FF000000"/>
        <rFont val="Calibri"/>
        <family val="2"/>
        <charset val="204"/>
      </rPr>
      <t>max</t>
    </r>
    <r>
      <rPr>
        <sz val="11"/>
        <color rgb="FF000000"/>
        <rFont val="Calibri"/>
        <family val="2"/>
        <charset val="204"/>
      </rPr>
      <t>)</t>
    </r>
  </si>
  <si>
    <t>требуется или нет</t>
  </si>
  <si>
    <r>
      <rPr>
        <sz val="11"/>
        <color rgb="FF000000"/>
        <rFont val="Calibri"/>
        <family val="2"/>
        <charset val="204"/>
      </rPr>
      <t>C2.i</t>
    </r>
    <r>
      <rPr>
        <sz val="8"/>
        <color rgb="FF000000"/>
        <rFont val="Calibri"/>
        <family val="2"/>
        <charset val="204"/>
      </rPr>
      <t xml:space="preserve">max </t>
    </r>
  </si>
  <si>
    <t>Строительство воздушных линий</t>
  </si>
  <si>
    <r>
      <rPr>
        <sz val="11"/>
        <color rgb="FF000000"/>
        <rFont val="Calibri"/>
        <family val="2"/>
        <charset val="204"/>
      </rPr>
      <t>C2.i</t>
    </r>
    <r>
      <rPr>
        <sz val="8"/>
        <color rgb="FF000000"/>
        <rFont val="Calibri"/>
        <family val="2"/>
        <charset val="204"/>
      </rPr>
      <t>max</t>
    </r>
    <r>
      <rPr>
        <sz val="11"/>
        <color rgb="FF000000"/>
        <rFont val="Calibri"/>
        <family val="2"/>
        <charset val="204"/>
      </rPr>
      <t xml:space="preserve"> 0,4 кВ</t>
    </r>
  </si>
  <si>
    <t>Если требуется ставим +, Если от двух источников ставим ++</t>
  </si>
  <si>
    <r>
      <rPr>
        <sz val="11"/>
        <color rgb="FF000000"/>
        <rFont val="Calibri"/>
        <family val="2"/>
        <charset val="204"/>
      </rPr>
      <t>C2.i</t>
    </r>
    <r>
      <rPr>
        <sz val="8"/>
        <color rgb="FF000000"/>
        <rFont val="Calibri"/>
        <family val="2"/>
        <charset val="204"/>
      </rPr>
      <t>max</t>
    </r>
    <r>
      <rPr>
        <sz val="11"/>
        <color rgb="FF000000"/>
        <rFont val="Calibri"/>
        <family val="2"/>
        <charset val="204"/>
      </rPr>
      <t xml:space="preserve"> 6/10 кВ</t>
    </r>
  </si>
  <si>
    <r>
      <rPr>
        <sz val="11"/>
        <color rgb="FF000000"/>
        <rFont val="Calibri"/>
        <family val="2"/>
        <charset val="204"/>
      </rPr>
      <t>Итого (C2</t>
    </r>
    <r>
      <rPr>
        <sz val="8"/>
        <color rgb="FF000000"/>
        <rFont val="Calibri"/>
        <family val="2"/>
        <charset val="204"/>
      </rPr>
      <t>max</t>
    </r>
    <r>
      <rPr>
        <sz val="11"/>
        <color rgb="FF000000"/>
        <rFont val="Calibri"/>
        <family val="2"/>
        <charset val="204"/>
      </rPr>
      <t>*Ni</t>
    </r>
    <r>
      <rPr>
        <sz val="8"/>
        <color rgb="FF000000"/>
        <rFont val="Calibri"/>
        <family val="2"/>
        <charset val="204"/>
      </rPr>
      <t>max</t>
    </r>
    <r>
      <rPr>
        <sz val="11"/>
        <color rgb="FF000000"/>
        <rFont val="Calibri"/>
        <family val="2"/>
        <charset val="204"/>
      </rPr>
      <t>)</t>
    </r>
  </si>
  <si>
    <t>Строительство кабельных линий</t>
  </si>
  <si>
    <r>
      <rPr>
        <sz val="11"/>
        <color rgb="FF000000"/>
        <rFont val="Calibri"/>
        <family val="2"/>
        <charset val="204"/>
      </rPr>
      <t>C3.i</t>
    </r>
    <r>
      <rPr>
        <sz val="8"/>
        <color rgb="FF000000"/>
        <rFont val="Calibri"/>
        <family val="2"/>
        <charset val="204"/>
      </rPr>
      <t>max</t>
    </r>
    <r>
      <rPr>
        <sz val="11"/>
        <color rgb="FF000000"/>
        <rFont val="Calibri"/>
        <family val="2"/>
        <charset val="204"/>
      </rPr>
      <t xml:space="preserve"> 0,4 кВ</t>
    </r>
  </si>
  <si>
    <r>
      <rPr>
        <sz val="11"/>
        <color rgb="FF000000"/>
        <rFont val="Calibri"/>
        <family val="2"/>
        <charset val="204"/>
      </rPr>
      <t>C3.i</t>
    </r>
    <r>
      <rPr>
        <sz val="8"/>
        <color rgb="FF000000"/>
        <rFont val="Calibri"/>
        <family val="2"/>
        <charset val="204"/>
      </rPr>
      <t>max</t>
    </r>
    <r>
      <rPr>
        <sz val="11"/>
        <color rgb="FF000000"/>
        <rFont val="Calibri"/>
        <family val="2"/>
        <charset val="204"/>
      </rPr>
      <t xml:space="preserve"> 6/10 кВ</t>
    </r>
  </si>
  <si>
    <r>
      <rPr>
        <sz val="11"/>
        <color rgb="FF000000"/>
        <rFont val="Calibri"/>
        <family val="2"/>
        <charset val="204"/>
      </rPr>
      <t>Итого (C3</t>
    </r>
    <r>
      <rPr>
        <sz val="8"/>
        <color rgb="FF000000"/>
        <rFont val="Calibri"/>
        <family val="2"/>
        <charset val="204"/>
      </rPr>
      <t>max</t>
    </r>
    <r>
      <rPr>
        <sz val="11"/>
        <color rgb="FF000000"/>
        <rFont val="Calibri"/>
        <family val="2"/>
        <charset val="204"/>
      </rPr>
      <t>*Ni</t>
    </r>
    <r>
      <rPr>
        <sz val="8"/>
        <color rgb="FF000000"/>
        <rFont val="Calibri"/>
        <family val="2"/>
        <charset val="204"/>
      </rPr>
      <t>max</t>
    </r>
    <r>
      <rPr>
        <sz val="11"/>
        <color rgb="FF000000"/>
        <rFont val="Calibri"/>
        <family val="2"/>
        <charset val="204"/>
      </rPr>
      <t>)</t>
    </r>
  </si>
  <si>
    <r>
      <rPr>
        <sz val="11"/>
        <color rgb="FF000000"/>
        <rFont val="Calibri"/>
        <family val="2"/>
        <charset val="204"/>
      </rPr>
      <t>C4.i</t>
    </r>
    <r>
      <rPr>
        <sz val="8"/>
        <color rgb="FF000000"/>
        <rFont val="Calibri"/>
        <family val="2"/>
        <charset val="204"/>
      </rPr>
      <t xml:space="preserve">max </t>
    </r>
  </si>
  <si>
    <r>
      <rPr>
        <sz val="11"/>
        <color rgb="FF000000"/>
        <rFont val="Calibri"/>
        <family val="2"/>
        <charset val="204"/>
      </rPr>
      <t>C4.i</t>
    </r>
    <r>
      <rPr>
        <sz val="8"/>
        <color rgb="FF000000"/>
        <rFont val="Calibri"/>
        <family val="2"/>
        <charset val="204"/>
      </rPr>
      <t>max</t>
    </r>
    <r>
      <rPr>
        <sz val="11"/>
        <color rgb="FF000000"/>
        <rFont val="Calibri"/>
        <family val="2"/>
        <charset val="204"/>
      </rPr>
      <t xml:space="preserve"> 6/10 кВ</t>
    </r>
  </si>
  <si>
    <r>
      <rPr>
        <sz val="11"/>
        <color rgb="FF000000"/>
        <rFont val="Calibri"/>
        <family val="2"/>
        <charset val="204"/>
      </rPr>
      <t>Итого (C4</t>
    </r>
    <r>
      <rPr>
        <sz val="8"/>
        <color rgb="FF000000"/>
        <rFont val="Calibri"/>
        <family val="2"/>
        <charset val="204"/>
      </rPr>
      <t>max</t>
    </r>
    <r>
      <rPr>
        <sz val="11"/>
        <color rgb="FF000000"/>
        <rFont val="Calibri"/>
        <family val="2"/>
        <charset val="204"/>
      </rPr>
      <t>*Ni</t>
    </r>
    <r>
      <rPr>
        <sz val="8"/>
        <color rgb="FF000000"/>
        <rFont val="Calibri"/>
        <family val="2"/>
        <charset val="204"/>
      </rPr>
      <t>max</t>
    </r>
    <r>
      <rPr>
        <sz val="11"/>
        <color rgb="FF000000"/>
        <rFont val="Calibri"/>
        <family val="2"/>
        <charset val="204"/>
      </rPr>
      <t>)</t>
    </r>
  </si>
  <si>
    <r>
      <rPr>
        <sz val="11"/>
        <color rgb="FF000000"/>
        <rFont val="Calibri"/>
        <family val="2"/>
        <charset val="204"/>
      </rPr>
      <t>C5.i</t>
    </r>
    <r>
      <rPr>
        <sz val="8"/>
        <color rgb="FF000000"/>
        <rFont val="Calibri"/>
        <family val="2"/>
        <charset val="204"/>
      </rPr>
      <t xml:space="preserve">max </t>
    </r>
  </si>
  <si>
    <r>
      <rPr>
        <sz val="11"/>
        <color rgb="FF000000"/>
        <rFont val="Calibri"/>
        <family val="2"/>
        <charset val="204"/>
      </rPr>
      <t>C5.1</t>
    </r>
    <r>
      <rPr>
        <sz val="8"/>
        <color rgb="FF000000"/>
        <rFont val="Calibri"/>
        <family val="2"/>
        <charset val="204"/>
      </rPr>
      <t>max</t>
    </r>
  </si>
  <si>
    <t>КТП, МТП, БКТП, КТПн, КТПс с трансформатором мощностью 25 кВА</t>
  </si>
  <si>
    <t>0,4; 6/10 кВ</t>
  </si>
  <si>
    <r>
      <rPr>
        <sz val="11"/>
        <color rgb="FF000000"/>
        <rFont val="Calibri"/>
        <family val="2"/>
        <charset val="204"/>
      </rPr>
      <t>C5.2</t>
    </r>
    <r>
      <rPr>
        <sz val="8"/>
        <color rgb="FF000000"/>
        <rFont val="Calibri"/>
        <family val="2"/>
        <charset val="204"/>
      </rPr>
      <t>max</t>
    </r>
  </si>
  <si>
    <r>
      <rPr>
        <sz val="11"/>
        <color rgb="FF000000"/>
        <rFont val="Calibri"/>
        <family val="2"/>
        <charset val="204"/>
      </rPr>
      <t>КТП, МТП, БКТП, КТПн,</t>
    </r>
    <r>
      <rPr>
        <sz val="12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КТПс с трансформатором мощностью 40 кВА</t>
    </r>
  </si>
  <si>
    <r>
      <rPr>
        <sz val="11"/>
        <color rgb="FF000000"/>
        <rFont val="Calibri"/>
        <family val="2"/>
        <charset val="204"/>
      </rPr>
      <t>C5.3</t>
    </r>
    <r>
      <rPr>
        <sz val="8"/>
        <color rgb="FF000000"/>
        <rFont val="Calibri"/>
        <family val="2"/>
        <charset val="204"/>
      </rPr>
      <t>max</t>
    </r>
  </si>
  <si>
    <r>
      <rPr>
        <sz val="11"/>
        <color rgb="FF000000"/>
        <rFont val="Calibri"/>
        <family val="2"/>
        <charset val="204"/>
      </rPr>
      <t>КТП, МТП, БКТП, КТПн,</t>
    </r>
    <r>
      <rPr>
        <sz val="12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КТПс с трансформатором мощностью 63 кВА</t>
    </r>
  </si>
  <si>
    <r>
      <rPr>
        <sz val="11"/>
        <color rgb="FF000000"/>
        <rFont val="Calibri"/>
        <family val="2"/>
        <charset val="204"/>
      </rPr>
      <t>C5.4</t>
    </r>
    <r>
      <rPr>
        <sz val="8"/>
        <color rgb="FF000000"/>
        <rFont val="Calibri"/>
        <family val="2"/>
        <charset val="204"/>
      </rPr>
      <t>max</t>
    </r>
  </si>
  <si>
    <t>КТП, МТП, БКТП, КТПн, КТПс с трансформатором мощностью 100 кВА</t>
  </si>
  <si>
    <r>
      <rPr>
        <sz val="11"/>
        <color rgb="FF000000"/>
        <rFont val="Calibri"/>
        <family val="2"/>
        <charset val="204"/>
      </rPr>
      <t>C5.5</t>
    </r>
    <r>
      <rPr>
        <sz val="8"/>
        <color rgb="FF000000"/>
        <rFont val="Calibri"/>
        <family val="2"/>
        <charset val="204"/>
      </rPr>
      <t>max</t>
    </r>
  </si>
  <si>
    <r>
      <rPr>
        <sz val="11"/>
        <color rgb="FF000000"/>
        <rFont val="Calibri"/>
        <family val="2"/>
        <charset val="204"/>
      </rPr>
      <t>КТП, МТП, БКТП, КТПн,</t>
    </r>
    <r>
      <rPr>
        <sz val="12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КТПс с трансформатором мощностью 160 кВА</t>
    </r>
  </si>
  <si>
    <r>
      <rPr>
        <sz val="11"/>
        <color rgb="FF000000"/>
        <rFont val="Calibri"/>
        <family val="2"/>
        <charset val="204"/>
      </rPr>
      <t>C5.6</t>
    </r>
    <r>
      <rPr>
        <sz val="8"/>
        <color rgb="FF000000"/>
        <rFont val="Calibri"/>
        <family val="2"/>
        <charset val="204"/>
      </rPr>
      <t>max</t>
    </r>
  </si>
  <si>
    <r>
      <rPr>
        <sz val="11"/>
        <color rgb="FF000000"/>
        <rFont val="Calibri"/>
        <family val="2"/>
        <charset val="204"/>
      </rPr>
      <t>КТП, МТП, БКТП, КТПн,</t>
    </r>
    <r>
      <rPr>
        <sz val="12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КТПс с трансформатором мощностью 250 кВА</t>
    </r>
  </si>
  <si>
    <r>
      <rPr>
        <sz val="11"/>
        <color rgb="FF000000"/>
        <rFont val="Calibri"/>
        <family val="2"/>
        <charset val="204"/>
      </rPr>
      <t>C5.7</t>
    </r>
    <r>
      <rPr>
        <sz val="8"/>
        <color rgb="FF000000"/>
        <rFont val="Calibri"/>
        <family val="2"/>
        <charset val="204"/>
      </rPr>
      <t>max</t>
    </r>
  </si>
  <si>
    <r>
      <rPr>
        <sz val="11"/>
        <color rgb="FF000000"/>
        <rFont val="Calibri"/>
        <family val="2"/>
        <charset val="204"/>
      </rPr>
      <t>КТП, МТП, БКТП, КТПн,</t>
    </r>
    <r>
      <rPr>
        <sz val="12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КТПс с трансформатором мощностью 400 кВА</t>
    </r>
  </si>
  <si>
    <r>
      <rPr>
        <sz val="11"/>
        <color rgb="FF000000"/>
        <rFont val="Calibri"/>
        <family val="2"/>
        <charset val="204"/>
      </rPr>
      <t>C5.8</t>
    </r>
    <r>
      <rPr>
        <sz val="8"/>
        <color rgb="FF000000"/>
        <rFont val="Calibri"/>
        <family val="2"/>
        <charset val="204"/>
      </rPr>
      <t>max</t>
    </r>
  </si>
  <si>
    <t>КТП, МТП, БКТП, КТПн, 2КТП с трансформатором мощностью 630 кВА</t>
  </si>
  <si>
    <r>
      <rPr>
        <sz val="11"/>
        <color rgb="FF000000"/>
        <rFont val="Calibri"/>
        <family val="2"/>
        <charset val="204"/>
      </rPr>
      <t>C5.9</t>
    </r>
    <r>
      <rPr>
        <sz val="8"/>
        <color rgb="FF000000"/>
        <rFont val="Calibri"/>
        <family val="2"/>
        <charset val="204"/>
      </rPr>
      <t>max</t>
    </r>
  </si>
  <si>
    <t>КТП, МТП, БКТП, КТПн, 2КТП с трансформатором мощностью  1000 кВА</t>
  </si>
  <si>
    <r>
      <rPr>
        <sz val="11"/>
        <color rgb="FF000000"/>
        <rFont val="Calibri"/>
        <family val="2"/>
        <charset val="204"/>
      </rPr>
      <t>Итого (C5</t>
    </r>
    <r>
      <rPr>
        <sz val="8"/>
        <color rgb="FF000000"/>
        <rFont val="Calibri"/>
        <family val="2"/>
        <charset val="204"/>
      </rPr>
      <t>max</t>
    </r>
    <r>
      <rPr>
        <sz val="11"/>
        <color rgb="FF000000"/>
        <rFont val="Calibri"/>
        <family val="2"/>
        <charset val="204"/>
      </rPr>
      <t>*Ni</t>
    </r>
    <r>
      <rPr>
        <sz val="8"/>
        <color rgb="FF000000"/>
        <rFont val="Calibri"/>
        <family val="2"/>
        <charset val="204"/>
      </rPr>
      <t>max</t>
    </r>
    <r>
      <rPr>
        <sz val="11"/>
        <color rgb="FF000000"/>
        <rFont val="Calibri"/>
        <family val="2"/>
        <charset val="204"/>
      </rPr>
      <t>)</t>
    </r>
  </si>
  <si>
    <t>Итого</t>
  </si>
  <si>
    <t>Плата за технологическое присоединение без НДС (руб.)</t>
  </si>
  <si>
    <t>НДС (руб.)</t>
  </si>
  <si>
    <t>Плата за технологическое присоединение с НДС (руб.)</t>
  </si>
  <si>
    <t>2. Расчёт платы за технологическое присоединение по средствам применения ставок за единицу максимальной мощности</t>
  </si>
  <si>
    <t>город</t>
  </si>
  <si>
    <t>город/загород</t>
  </si>
  <si>
    <t>загородная территория</t>
  </si>
  <si>
    <t>льгота</t>
  </si>
  <si>
    <t>да</t>
  </si>
  <si>
    <t>нет</t>
  </si>
  <si>
    <t>категория</t>
  </si>
  <si>
    <t>уровень напряжения</t>
  </si>
  <si>
    <t>городская территория</t>
  </si>
  <si>
    <t>, в том числе ранее разрешённая, в данной точке</t>
  </si>
  <si>
    <t xml:space="preserve">Проставлять количество, шт   Проставлять количество, шт   Проставлять количество, шт   Проставлять количество, шт   Проставлять количество, шт   </t>
  </si>
  <si>
    <t>Два варианта расчёта оплаты:</t>
  </si>
  <si>
    <t>Расчёт платы определяется в зависимости от места нахождения объекта:</t>
  </si>
  <si>
    <t>1. Расчёт платы за технологическое присоединение по средствам применения стандартизированных тарифных ставок, руб.</t>
  </si>
  <si>
    <t>2. Расчёт платы за технологическое присоединение по средствам применения ставок за единицу максимальной мощности, руб.</t>
  </si>
  <si>
    <t>2. Ni -Объем максимальной мощности, кВт</t>
  </si>
  <si>
    <t>3. Категория надежности</t>
  </si>
  <si>
    <t>4. Запрашиваемый уровень напряжения, кВ</t>
  </si>
  <si>
    <t>Рассчитанная плата за присоединение с учётом выбора вида ставок и территориальной принадлежности</t>
  </si>
  <si>
    <t>1. льгота да/нет</t>
  </si>
  <si>
    <r>
      <t xml:space="preserve">Необходимо заполнить поля, обозначенные жёлтым цветом: 
1. Можете ли Вы воспользоваться льготой:
</t>
    </r>
    <r>
      <rPr>
        <sz val="11"/>
        <color rgb="FF0070C0"/>
        <rFont val="Calibri"/>
        <family val="2"/>
        <charset val="204"/>
      </rPr>
      <t>мощность до 15 кВт включительно по 3 категории на расстоянии не более 300 м в городе, не более 500 м в сельской местности от границ участка заявителя до объектов электросетевого хозяйства на уровне напряжения до 20 кВ включительно необходимого заявителю класса напряжения, за исключением:
а) воспользовавшихся льготой в течение последних 3 лет;
б) при технологическом присоединении энергопринимающих устройств, принадлежащим лицам, владеющим земельным участком по договору аренды, заключенному на срок не более одного года;
в) при технологическом присоединении энергопринимающих устройств, расположенных в жилых помещения многоквартирных домов.</t>
    </r>
    <r>
      <rPr>
        <sz val="11"/>
        <color rgb="FF000000"/>
        <rFont val="Calibri"/>
        <family val="2"/>
        <charset val="204"/>
      </rPr>
      <t xml:space="preserve">
2. Объём необходимой максимальной мощности;
3. Категория надёжности;
4. Необходимый уровень напряжения;
5. Выбрать необходимые виды строительства, согласно ставкам, утверждённым РСТ РБ приказом 1/27 от 19.12.2017 г.
</t>
    </r>
    <r>
      <rPr>
        <sz val="11"/>
        <color rgb="FF0070C0"/>
        <rFont val="Calibri"/>
        <family val="2"/>
        <charset val="204"/>
      </rPr>
      <t>длину ВЛ/КЛ проставить в километрах; указать количество реклоузеров; количество и мощность необходимых трансформаторных подстанций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</si>
</sst>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rgb="FF000000"/>
      <name val="Calibri"/>
      <family val="2"/>
      <charset val="204"/>
    </font>
    <font>
      <b/>
      <sz val="12"/>
      <color rgb="FF0066CC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charset val="204"/>
    </font>
    <font>
      <b/>
      <sz val="12"/>
      <color theme="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rgb="FF0070C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DDD9C3"/>
        <bgColor rgb="FFC0C0C0"/>
      </patternFill>
    </fill>
    <fill>
      <patternFill patternType="solid">
        <fgColor rgb="FF33CCCC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92D050"/>
        <bgColor rgb="FF00B0F0"/>
      </patternFill>
    </fill>
    <fill>
      <patternFill patternType="solid">
        <fgColor rgb="FF00B0F0"/>
        <bgColor rgb="FF00B0F0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2" borderId="0" xfId="0" applyFont="1" applyFill="1" applyAlignment="1" applyProtection="1">
      <alignment horizontal="right"/>
      <protection locked="0"/>
    </xf>
    <xf numFmtId="0" fontId="1" fillId="0" borderId="0" xfId="0" applyFont="1" applyAlignment="1"/>
    <xf numFmtId="0" fontId="0" fillId="0" borderId="2" xfId="0" applyFont="1" applyBorder="1" applyAlignment="1"/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alignment horizontal="right"/>
      <protection locked="0"/>
    </xf>
    <xf numFmtId="0" fontId="0" fillId="0" borderId="1" xfId="0" applyBorder="1" applyAlignment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Border="1" applyAlignment="1"/>
    <xf numFmtId="4" fontId="4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4" fontId="4" fillId="0" borderId="5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  <protection locked="0"/>
    </xf>
    <xf numFmtId="4" fontId="6" fillId="6" borderId="2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" fontId="6" fillId="5" borderId="2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 applyProtection="1">
      <alignment horizontal="center"/>
      <protection locked="0"/>
    </xf>
    <xf numFmtId="4" fontId="6" fillId="5" borderId="2" xfId="0" applyNumberFormat="1" applyFont="1" applyFill="1" applyBorder="1" applyAlignment="1" applyProtection="1">
      <alignment horizontal="center" vertical="center" wrapText="1"/>
      <protection hidden="1"/>
    </xf>
    <xf numFmtId="0" fontId="6" fillId="5" borderId="2" xfId="0" applyFont="1" applyFill="1" applyBorder="1" applyAlignment="1">
      <alignment horizontal="center" vertical="center" wrapText="1"/>
    </xf>
    <xf numFmtId="164" fontId="6" fillId="5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 applyProtection="1">
      <alignment horizontal="center"/>
      <protection locked="0"/>
    </xf>
    <xf numFmtId="49" fontId="0" fillId="0" borderId="2" xfId="0" applyNumberFormat="1" applyFont="1" applyBorder="1" applyAlignment="1">
      <alignment horizontal="center" vertical="center"/>
    </xf>
    <xf numFmtId="164" fontId="6" fillId="6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5" borderId="6" xfId="0" applyFont="1" applyFill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 applyProtection="1">
      <alignment horizontal="center"/>
      <protection locked="0" hidden="1"/>
    </xf>
    <xf numFmtId="4" fontId="6" fillId="5" borderId="8" xfId="0" applyNumberFormat="1" applyFont="1" applyFill="1" applyBorder="1" applyAlignment="1" applyProtection="1">
      <alignment horizontal="center" vertical="center" wrapText="1"/>
      <protection hidden="1"/>
    </xf>
    <xf numFmtId="0" fontId="6" fillId="6" borderId="5" xfId="0" applyFont="1" applyFill="1" applyBorder="1" applyAlignment="1">
      <alignment horizontal="center" vertical="center" wrapText="1"/>
    </xf>
    <xf numFmtId="4" fontId="6" fillId="6" borderId="5" xfId="0" applyNumberFormat="1" applyFont="1" applyFill="1" applyBorder="1" applyAlignment="1" applyProtection="1">
      <alignment horizontal="center" vertical="center" wrapText="1"/>
      <protection hidden="1"/>
    </xf>
    <xf numFmtId="49" fontId="0" fillId="0" borderId="8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0" xfId="0" applyNumberFormat="1"/>
    <xf numFmtId="4" fontId="6" fillId="6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49" fontId="0" fillId="0" borderId="0" xfId="0" applyNumberFormat="1"/>
    <xf numFmtId="0" fontId="0" fillId="0" borderId="0" xfId="0" applyFont="1" applyBorder="1" applyAlignment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7" xfId="0" applyBorder="1"/>
    <xf numFmtId="0" fontId="0" fillId="3" borderId="2" xfId="0" applyFont="1" applyFill="1" applyBorder="1" applyAlignment="1">
      <alignment vertical="center" wrapText="1"/>
    </xf>
    <xf numFmtId="4" fontId="9" fillId="7" borderId="2" xfId="0" applyNumberFormat="1" applyFont="1" applyFill="1" applyBorder="1" applyAlignment="1" applyProtection="1">
      <alignment vertical="center"/>
      <protection hidden="1"/>
    </xf>
    <xf numFmtId="4" fontId="9" fillId="7" borderId="0" xfId="0" applyNumberFormat="1" applyFont="1" applyFill="1" applyBorder="1" applyAlignment="1" applyProtection="1">
      <alignment vertical="center"/>
      <protection hidden="1"/>
    </xf>
    <xf numFmtId="0" fontId="0" fillId="4" borderId="7" xfId="0" applyFont="1" applyFill="1" applyBorder="1" applyAlignment="1">
      <alignment vertical="center" wrapText="1"/>
    </xf>
    <xf numFmtId="4" fontId="9" fillId="7" borderId="7" xfId="0" applyNumberFormat="1" applyFont="1" applyFill="1" applyBorder="1" applyAlignment="1" applyProtection="1">
      <alignment vertical="center"/>
      <protection hidden="1"/>
    </xf>
    <xf numFmtId="0" fontId="0" fillId="0" borderId="9" xfId="0" applyFont="1" applyBorder="1" applyAlignment="1"/>
    <xf numFmtId="0" fontId="0" fillId="0" borderId="10" xfId="0" applyFont="1" applyBorder="1" applyAlignment="1"/>
    <xf numFmtId="0" fontId="0" fillId="0" borderId="1" xfId="0" applyFont="1" applyBorder="1" applyAlignment="1"/>
    <xf numFmtId="0" fontId="11" fillId="9" borderId="2" xfId="0" applyFont="1" applyFill="1" applyBorder="1" applyAlignment="1" applyProtection="1">
      <protection hidden="1"/>
    </xf>
    <xf numFmtId="0" fontId="0" fillId="0" borderId="1" xfId="0" applyFont="1" applyBorder="1" applyAlignment="1">
      <alignment horizontal="right"/>
    </xf>
    <xf numFmtId="0" fontId="0" fillId="0" borderId="2" xfId="0" applyFont="1" applyBorder="1" applyAlignment="1"/>
    <xf numFmtId="0" fontId="1" fillId="2" borderId="2" xfId="0" applyFont="1" applyFill="1" applyBorder="1" applyAlignment="1" applyProtection="1"/>
    <xf numFmtId="0" fontId="0" fillId="0" borderId="5" xfId="0" applyFont="1" applyBorder="1" applyAlignment="1"/>
    <xf numFmtId="0" fontId="1" fillId="2" borderId="5" xfId="0" applyFont="1" applyFill="1" applyBorder="1" applyAlignment="1" applyProtection="1">
      <protection locked="0"/>
    </xf>
    <xf numFmtId="0" fontId="2" fillId="0" borderId="0" xfId="0" applyFont="1" applyBorder="1" applyAlignment="1">
      <alignment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4" fontId="9" fillId="11" borderId="6" xfId="0" applyNumberFormat="1" applyFont="1" applyFill="1" applyBorder="1" applyAlignment="1" applyProtection="1">
      <alignment horizontal="center" vertical="center"/>
      <protection hidden="1"/>
    </xf>
    <xf numFmtId="4" fontId="9" fillId="11" borderId="7" xfId="0" applyNumberFormat="1" applyFont="1" applyFill="1" applyBorder="1" applyAlignment="1" applyProtection="1">
      <alignment horizontal="center" vertical="center"/>
      <protection hidden="1"/>
    </xf>
    <xf numFmtId="4" fontId="9" fillId="10" borderId="6" xfId="0" applyNumberFormat="1" applyFont="1" applyFill="1" applyBorder="1" applyAlignment="1" applyProtection="1">
      <alignment horizontal="center" vertical="center"/>
      <protection hidden="1"/>
    </xf>
    <xf numFmtId="4" fontId="9" fillId="10" borderId="7" xfId="0" applyNumberFormat="1" applyFont="1" applyFill="1" applyBorder="1" applyAlignment="1" applyProtection="1">
      <alignment horizontal="center" vertical="center"/>
      <protection hidden="1"/>
    </xf>
    <xf numFmtId="0" fontId="0" fillId="0" borderId="12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/>
    </xf>
    <xf numFmtId="0" fontId="0" fillId="0" borderId="12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0" fontId="0" fillId="0" borderId="13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3" fillId="0" borderId="2" xfId="0" applyFont="1" applyBorder="1" applyAlignment="1">
      <alignment horizontal="justify" wrapText="1"/>
    </xf>
    <xf numFmtId="0" fontId="0" fillId="0" borderId="2" xfId="0" applyBorder="1" applyAlignment="1">
      <alignment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0" fillId="6" borderId="2" xfId="0" applyFont="1" applyFill="1" applyBorder="1" applyAlignment="1">
      <alignment vertical="center"/>
    </xf>
    <xf numFmtId="0" fontId="0" fillId="0" borderId="2" xfId="0" applyBorder="1" applyAlignment="1"/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 textRotation="90" wrapText="1"/>
    </xf>
    <xf numFmtId="0" fontId="3" fillId="0" borderId="2" xfId="0" applyFont="1" applyBorder="1" applyAlignment="1">
      <alignment wrapText="1"/>
    </xf>
    <xf numFmtId="0" fontId="0" fillId="0" borderId="2" xfId="0" applyFont="1" applyBorder="1" applyAlignment="1">
      <alignment textRotation="90"/>
    </xf>
    <xf numFmtId="0" fontId="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" fontId="0" fillId="0" borderId="2" xfId="0" applyNumberFormat="1" applyFont="1" applyBorder="1" applyAlignment="1">
      <alignment horizontal="center" vertical="center"/>
    </xf>
    <xf numFmtId="16" fontId="0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/>
    <xf numFmtId="0" fontId="0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2" xfId="0" applyFont="1" applyBorder="1" applyAlignment="1">
      <alignment horizontal="justify" wrapText="1"/>
    </xf>
    <xf numFmtId="4" fontId="9" fillId="7" borderId="2" xfId="0" applyNumberFormat="1" applyFont="1" applyFill="1" applyBorder="1" applyAlignment="1" applyProtection="1">
      <alignment horizontal="right" vertical="center"/>
      <protection hidden="1"/>
    </xf>
    <xf numFmtId="0" fontId="0" fillId="5" borderId="7" xfId="0" applyFont="1" applyFill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0" fillId="5" borderId="8" xfId="0" applyFont="1" applyFill="1" applyBorder="1" applyAlignment="1">
      <alignment vertical="center" wrapText="1"/>
    </xf>
    <xf numFmtId="0" fontId="0" fillId="0" borderId="8" xfId="0" applyFont="1" applyBorder="1" applyAlignment="1">
      <alignment horizontal="center" vertical="center" wrapText="1"/>
    </xf>
    <xf numFmtId="0" fontId="0" fillId="5" borderId="2" xfId="0" applyFont="1" applyFill="1" applyBorder="1" applyAlignment="1">
      <alignment vertical="center" wrapText="1"/>
    </xf>
    <xf numFmtId="49" fontId="10" fillId="8" borderId="6" xfId="0" applyNumberFormat="1" applyFont="1" applyFill="1" applyBorder="1" applyAlignment="1">
      <alignment horizontal="left" vertical="center" wrapText="1"/>
    </xf>
    <xf numFmtId="49" fontId="10" fillId="8" borderId="12" xfId="0" applyNumberFormat="1" applyFont="1" applyFill="1" applyBorder="1" applyAlignment="1">
      <alignment horizontal="left" vertical="center" wrapText="1"/>
    </xf>
    <xf numFmtId="49" fontId="10" fillId="8" borderId="7" xfId="0" applyNumberFormat="1" applyFont="1" applyFill="1" applyBorder="1" applyAlignment="1">
      <alignment horizontal="left" vertical="center" wrapText="1"/>
    </xf>
    <xf numFmtId="0" fontId="0" fillId="0" borderId="6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3" fillId="7" borderId="2" xfId="0" applyFont="1" applyFill="1" applyBorder="1" applyAlignment="1" applyProtection="1">
      <alignment horizontal="left" wrapText="1"/>
    </xf>
    <xf numFmtId="0" fontId="0" fillId="5" borderId="2" xfId="0" applyFont="1" applyFill="1" applyBorder="1" applyAlignment="1">
      <alignment horizontal="center" vertical="center" wrapText="1"/>
    </xf>
    <xf numFmtId="4" fontId="9" fillId="5" borderId="2" xfId="0" applyNumberFormat="1" applyFont="1" applyFill="1" applyBorder="1" applyAlignment="1" applyProtection="1">
      <alignment horizontal="right" vertical="center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showZeros="0" tabSelected="1" view="pageBreakPreview" topLeftCell="A76" zoomScaleNormal="100" workbookViewId="0">
      <selection activeCell="J9" sqref="J9"/>
    </sheetView>
  </sheetViews>
  <sheetFormatPr defaultRowHeight="15" x14ac:dyDescent="0.25"/>
  <cols>
    <col min="1" max="8" width="8.7109375" customWidth="1"/>
    <col min="9" max="9" width="11.7109375" hidden="1" customWidth="1"/>
    <col min="10" max="10" width="15.140625" customWidth="1"/>
    <col min="11" max="11" width="12" customWidth="1"/>
    <col min="12" max="12" width="11.7109375" hidden="1" customWidth="1"/>
    <col min="13" max="13" width="15.140625" customWidth="1"/>
    <col min="14" max="14" width="12" customWidth="1"/>
    <col min="15" max="15" width="3.85546875" customWidth="1"/>
    <col min="16" max="17" width="8.7109375" hidden="1" customWidth="1"/>
    <col min="18" max="1025" width="8.7109375" customWidth="1"/>
  </cols>
  <sheetData>
    <row r="1" spans="1:15" ht="15.75" hidden="1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1"/>
      <c r="K1" s="2" t="s">
        <v>1</v>
      </c>
    </row>
    <row r="2" spans="1:15" ht="15.75" hidden="1" x14ac:dyDescent="0.25">
      <c r="A2" s="63" t="s">
        <v>2</v>
      </c>
      <c r="B2" s="6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5" ht="15.75" hidden="1" x14ac:dyDescent="0.25">
      <c r="A3" s="65" t="s">
        <v>3</v>
      </c>
      <c r="B3" s="65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5" ht="15" customHeight="1" x14ac:dyDescent="0.25">
      <c r="A4" s="58" t="s">
        <v>184</v>
      </c>
      <c r="B4" s="59"/>
      <c r="C4" s="59"/>
      <c r="D4" s="59"/>
      <c r="E4" s="59"/>
      <c r="F4" s="59"/>
      <c r="G4" s="59"/>
      <c r="H4" s="59"/>
      <c r="I4" s="59"/>
      <c r="J4" s="68" t="s">
        <v>180</v>
      </c>
      <c r="K4" s="69"/>
      <c r="L4" s="53"/>
      <c r="M4" s="70" t="s">
        <v>6</v>
      </c>
      <c r="N4" s="71"/>
      <c r="O4" s="56"/>
    </row>
    <row r="5" spans="1:15" ht="30" customHeight="1" x14ac:dyDescent="0.25">
      <c r="A5" s="84" t="s">
        <v>183</v>
      </c>
      <c r="B5" s="85"/>
      <c r="C5" s="85"/>
      <c r="D5" s="85"/>
      <c r="E5" s="85"/>
      <c r="F5" s="85"/>
      <c r="G5" s="85"/>
      <c r="H5" s="85"/>
      <c r="I5" s="49"/>
      <c r="J5" s="82" t="s">
        <v>190</v>
      </c>
      <c r="K5" s="82"/>
      <c r="L5" s="82"/>
      <c r="M5" s="82"/>
      <c r="N5" s="83"/>
    </row>
    <row r="6" spans="1:15" ht="30" customHeight="1" x14ac:dyDescent="0.25">
      <c r="A6" s="72" t="s">
        <v>185</v>
      </c>
      <c r="B6" s="73"/>
      <c r="C6" s="73"/>
      <c r="D6" s="73"/>
      <c r="E6" s="73"/>
      <c r="F6" s="73"/>
      <c r="G6" s="73"/>
      <c r="H6" s="73"/>
      <c r="I6" s="49"/>
      <c r="J6" s="78">
        <f>I127</f>
        <v>0</v>
      </c>
      <c r="K6" s="79"/>
      <c r="L6" s="54"/>
      <c r="M6" s="76">
        <f>L127</f>
        <v>0</v>
      </c>
      <c r="N6" s="77"/>
      <c r="O6" s="57"/>
    </row>
    <row r="7" spans="1:15" ht="30.75" customHeight="1" x14ac:dyDescent="0.25">
      <c r="A7" s="74" t="s">
        <v>186</v>
      </c>
      <c r="B7" s="75"/>
      <c r="C7" s="75"/>
      <c r="D7" s="75"/>
      <c r="E7" s="75"/>
      <c r="F7" s="75"/>
      <c r="G7" s="75"/>
      <c r="H7" s="75"/>
      <c r="I7" s="60"/>
      <c r="J7" s="78">
        <f>I130</f>
        <v>0</v>
      </c>
      <c r="K7" s="79"/>
      <c r="L7" s="54"/>
      <c r="M7" s="76">
        <f>L130</f>
        <v>0</v>
      </c>
      <c r="N7" s="77"/>
      <c r="O7" s="57"/>
    </row>
    <row r="8" spans="1:15" ht="240.75" customHeight="1" x14ac:dyDescent="0.25">
      <c r="A8" s="80" t="s">
        <v>192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55"/>
    </row>
    <row r="9" spans="1:15" ht="15.75" x14ac:dyDescent="0.25">
      <c r="A9" s="120" t="s">
        <v>191</v>
      </c>
      <c r="B9" s="121"/>
      <c r="C9" s="121"/>
      <c r="D9" s="121"/>
      <c r="E9" s="121"/>
      <c r="F9" s="121"/>
      <c r="G9" s="121"/>
      <c r="H9" s="122"/>
      <c r="I9" s="4"/>
      <c r="J9" s="4"/>
      <c r="K9" s="50"/>
      <c r="L9" s="51"/>
      <c r="M9" s="51"/>
      <c r="N9" s="52"/>
    </row>
    <row r="10" spans="1:15" ht="26.25" customHeight="1" x14ac:dyDescent="0.25">
      <c r="A10" s="63" t="s">
        <v>187</v>
      </c>
      <c r="B10" s="63"/>
      <c r="C10" s="63"/>
      <c r="D10" s="63"/>
      <c r="E10" s="63"/>
      <c r="F10" s="63"/>
      <c r="G10" s="63"/>
      <c r="H10" s="63"/>
      <c r="I10" s="63"/>
      <c r="J10" s="5"/>
      <c r="K10" s="117" t="s">
        <v>181</v>
      </c>
      <c r="L10" s="118"/>
      <c r="M10" s="119"/>
      <c r="N10" s="61"/>
    </row>
    <row r="11" spans="1:15" ht="15.75" x14ac:dyDescent="0.25">
      <c r="A11" s="63" t="s">
        <v>188</v>
      </c>
      <c r="B11" s="63"/>
      <c r="C11" s="63"/>
      <c r="D11" s="63"/>
      <c r="E11" s="63"/>
      <c r="F11" s="63"/>
      <c r="G11" s="63"/>
      <c r="H11" s="63"/>
      <c r="I11" s="63"/>
      <c r="J11" s="4"/>
      <c r="K11" s="7"/>
    </row>
    <row r="12" spans="1:15" ht="15.75" x14ac:dyDescent="0.25">
      <c r="A12" s="63" t="s">
        <v>189</v>
      </c>
      <c r="B12" s="63"/>
      <c r="C12" s="63"/>
      <c r="D12" s="63"/>
      <c r="E12" s="63"/>
      <c r="F12" s="63"/>
      <c r="G12" s="63"/>
      <c r="H12" s="63"/>
      <c r="I12" s="63"/>
      <c r="J12" s="4"/>
      <c r="K12" s="7"/>
    </row>
    <row r="13" spans="1:15" ht="18" hidden="1" customHeight="1" x14ac:dyDescent="0.25">
      <c r="A13" s="67" t="s">
        <v>4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8"/>
    </row>
    <row r="14" spans="1:15" ht="54.75" hidden="1" customHeight="1" x14ac:dyDescent="0.25">
      <c r="A14" s="86" t="s">
        <v>5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</row>
    <row r="15" spans="1:15" ht="18" hidden="1" customHeight="1" x14ac:dyDescent="0.25">
      <c r="A15" s="87"/>
      <c r="B15" s="87"/>
      <c r="C15" s="87"/>
      <c r="D15" s="87"/>
      <c r="E15" s="87"/>
      <c r="F15" s="87"/>
      <c r="G15" s="87"/>
      <c r="H15" s="87"/>
      <c r="I15" s="88"/>
      <c r="J15" s="88"/>
      <c r="K15" s="88"/>
      <c r="L15" s="89" t="s">
        <v>6</v>
      </c>
      <c r="M15" s="89"/>
      <c r="N15" s="89"/>
    </row>
    <row r="16" spans="1:15" ht="15" hidden="1" customHeight="1" x14ac:dyDescent="0.25">
      <c r="A16" s="87"/>
      <c r="B16" s="87"/>
      <c r="C16" s="87"/>
      <c r="D16" s="87"/>
      <c r="E16" s="87"/>
      <c r="F16" s="87"/>
      <c r="G16" s="87"/>
      <c r="H16" s="87"/>
      <c r="I16" s="9" t="s">
        <v>7</v>
      </c>
      <c r="J16" s="9" t="s">
        <v>8</v>
      </c>
      <c r="K16" s="9" t="s">
        <v>9</v>
      </c>
      <c r="L16" s="9" t="s">
        <v>7</v>
      </c>
      <c r="M16" s="9" t="s">
        <v>8</v>
      </c>
      <c r="N16" s="9" t="s">
        <v>9</v>
      </c>
    </row>
    <row r="17" spans="1:15" ht="15" hidden="1" customHeight="1" x14ac:dyDescent="0.25">
      <c r="A17" s="3" t="s">
        <v>10</v>
      </c>
      <c r="B17" s="6"/>
      <c r="C17" s="6"/>
      <c r="D17" s="6"/>
      <c r="E17" s="6"/>
      <c r="F17" s="6"/>
      <c r="G17" s="6"/>
      <c r="H17" s="10"/>
      <c r="I17" s="11">
        <v>9520.17</v>
      </c>
      <c r="J17" s="9"/>
      <c r="K17" s="9"/>
      <c r="L17" s="11">
        <v>9520.17</v>
      </c>
      <c r="M17" s="9"/>
      <c r="N17" s="9"/>
    </row>
    <row r="18" spans="1:15" ht="19.5" hidden="1" customHeight="1" x14ac:dyDescent="0.25">
      <c r="A18" s="12" t="s">
        <v>11</v>
      </c>
      <c r="B18" s="90" t="s">
        <v>12</v>
      </c>
      <c r="C18" s="90"/>
      <c r="D18" s="90"/>
      <c r="E18" s="90"/>
      <c r="F18" s="90"/>
      <c r="G18" s="90"/>
      <c r="H18" s="90"/>
      <c r="I18" s="11">
        <v>4233.59</v>
      </c>
      <c r="J18" s="9"/>
      <c r="K18" s="9"/>
      <c r="L18" s="9"/>
      <c r="M18" s="9"/>
      <c r="N18" s="9"/>
    </row>
    <row r="19" spans="1:15" ht="19.5" hidden="1" customHeight="1" x14ac:dyDescent="0.25">
      <c r="A19" s="13" t="s">
        <v>13</v>
      </c>
      <c r="B19" s="91" t="s">
        <v>14</v>
      </c>
      <c r="C19" s="91"/>
      <c r="D19" s="91"/>
      <c r="E19" s="91"/>
      <c r="F19" s="91"/>
      <c r="G19" s="91"/>
      <c r="H19" s="91"/>
      <c r="I19" s="14">
        <v>5286.58</v>
      </c>
      <c r="J19" s="9"/>
      <c r="K19" s="9"/>
      <c r="L19" s="9"/>
      <c r="M19" s="9"/>
      <c r="N19" s="9"/>
    </row>
    <row r="20" spans="1:15" ht="16.5" hidden="1" customHeight="1" x14ac:dyDescent="0.25">
      <c r="A20" s="92" t="s">
        <v>15</v>
      </c>
      <c r="B20" s="92"/>
      <c r="C20" s="92"/>
      <c r="D20" s="92"/>
      <c r="E20" s="92"/>
      <c r="F20" s="92"/>
      <c r="G20" s="92"/>
      <c r="H20" s="92"/>
      <c r="I20" s="92"/>
      <c r="J20" s="15">
        <v>1</v>
      </c>
      <c r="K20" s="16">
        <f>$I$17*J20</f>
        <v>9520.17</v>
      </c>
      <c r="L20" s="17"/>
      <c r="M20" s="15">
        <v>1</v>
      </c>
      <c r="N20" s="16">
        <f>$L$17*M20</f>
        <v>9520.17</v>
      </c>
    </row>
    <row r="21" spans="1:15" ht="17.25" customHeight="1" x14ac:dyDescent="0.25">
      <c r="A21" s="93"/>
      <c r="B21" s="94" t="s">
        <v>16</v>
      </c>
      <c r="C21" s="94"/>
      <c r="D21" s="94"/>
      <c r="E21" s="94"/>
      <c r="F21" s="94"/>
      <c r="G21" s="94"/>
      <c r="H21" s="95" t="s">
        <v>17</v>
      </c>
      <c r="I21" s="88" t="s">
        <v>180</v>
      </c>
      <c r="J21" s="88"/>
      <c r="K21" s="88"/>
      <c r="L21" s="89" t="s">
        <v>6</v>
      </c>
      <c r="M21" s="89"/>
      <c r="N21" s="89"/>
    </row>
    <row r="22" spans="1:15" ht="33.75" customHeight="1" x14ac:dyDescent="0.25">
      <c r="A22" s="93"/>
      <c r="B22" s="94"/>
      <c r="C22" s="94"/>
      <c r="D22" s="94"/>
      <c r="E22" s="94"/>
      <c r="F22" s="94"/>
      <c r="G22" s="94"/>
      <c r="H22" s="95"/>
      <c r="I22" s="9" t="s">
        <v>7</v>
      </c>
      <c r="J22" s="9" t="s">
        <v>18</v>
      </c>
      <c r="K22" s="9" t="s">
        <v>9</v>
      </c>
      <c r="L22" s="9" t="s">
        <v>7</v>
      </c>
      <c r="M22" s="9" t="s">
        <v>18</v>
      </c>
      <c r="N22" s="9" t="s">
        <v>9</v>
      </c>
    </row>
    <row r="23" spans="1:15" ht="24.75" customHeight="1" x14ac:dyDescent="0.25">
      <c r="A23" s="96" t="s">
        <v>19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7" t="s">
        <v>20</v>
      </c>
    </row>
    <row r="24" spans="1:15" ht="15" customHeight="1" x14ac:dyDescent="0.25">
      <c r="A24" s="98" t="s">
        <v>21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7"/>
    </row>
    <row r="25" spans="1:15" ht="15.75" customHeight="1" x14ac:dyDescent="0.25">
      <c r="A25" s="12" t="s">
        <v>22</v>
      </c>
      <c r="B25" s="90" t="s">
        <v>23</v>
      </c>
      <c r="C25" s="90"/>
      <c r="D25" s="90"/>
      <c r="E25" s="90"/>
      <c r="F25" s="90"/>
      <c r="G25" s="90"/>
      <c r="H25" s="99">
        <v>0.4</v>
      </c>
      <c r="I25" s="19">
        <v>811983.26</v>
      </c>
      <c r="J25" s="20"/>
      <c r="K25" s="21">
        <f t="shared" ref="K25:K34" si="0">I25*J25</f>
        <v>0</v>
      </c>
      <c r="L25" s="22" t="s">
        <v>24</v>
      </c>
      <c r="M25" s="23"/>
      <c r="N25" s="19"/>
      <c r="O25" s="97"/>
    </row>
    <row r="26" spans="1:15" ht="15.75" customHeight="1" x14ac:dyDescent="0.25">
      <c r="A26" s="12" t="s">
        <v>25</v>
      </c>
      <c r="B26" s="90" t="s">
        <v>26</v>
      </c>
      <c r="C26" s="90"/>
      <c r="D26" s="90"/>
      <c r="E26" s="90"/>
      <c r="F26" s="90"/>
      <c r="G26" s="90"/>
      <c r="H26" s="99"/>
      <c r="I26" s="19">
        <v>756956.05</v>
      </c>
      <c r="J26" s="20"/>
      <c r="K26" s="21">
        <f t="shared" si="0"/>
        <v>0</v>
      </c>
      <c r="L26" s="22" t="s">
        <v>24</v>
      </c>
      <c r="M26" s="23"/>
      <c r="N26" s="19"/>
      <c r="O26" s="97"/>
    </row>
    <row r="27" spans="1:15" ht="15" customHeight="1" x14ac:dyDescent="0.25">
      <c r="A27" s="12" t="s">
        <v>27</v>
      </c>
      <c r="B27" s="90" t="s">
        <v>28</v>
      </c>
      <c r="C27" s="90"/>
      <c r="D27" s="90"/>
      <c r="E27" s="90"/>
      <c r="F27" s="90"/>
      <c r="G27" s="90"/>
      <c r="H27" s="99"/>
      <c r="I27" s="19">
        <v>1068323.21</v>
      </c>
      <c r="J27" s="20"/>
      <c r="K27" s="21">
        <f t="shared" si="0"/>
        <v>0</v>
      </c>
      <c r="L27" s="19">
        <v>925828.92</v>
      </c>
      <c r="M27" s="24"/>
      <c r="N27" s="21">
        <f>L27*M27</f>
        <v>0</v>
      </c>
      <c r="O27" s="97"/>
    </row>
    <row r="28" spans="1:15" ht="14.25" customHeight="1" x14ac:dyDescent="0.25">
      <c r="A28" s="12" t="s">
        <v>29</v>
      </c>
      <c r="B28" s="90" t="s">
        <v>30</v>
      </c>
      <c r="C28" s="90"/>
      <c r="D28" s="90"/>
      <c r="E28" s="90"/>
      <c r="F28" s="90"/>
      <c r="G28" s="90"/>
      <c r="H28" s="99"/>
      <c r="I28" s="19">
        <v>645826.29</v>
      </c>
      <c r="J28" s="20"/>
      <c r="K28" s="21">
        <f t="shared" si="0"/>
        <v>0</v>
      </c>
      <c r="L28" s="19">
        <v>720697.22</v>
      </c>
      <c r="M28" s="24"/>
      <c r="N28" s="21">
        <f>L28*M28</f>
        <v>0</v>
      </c>
      <c r="O28" s="97"/>
    </row>
    <row r="29" spans="1:15" ht="15" customHeight="1" x14ac:dyDescent="0.25">
      <c r="A29" s="12" t="s">
        <v>31</v>
      </c>
      <c r="B29" s="90" t="s">
        <v>32</v>
      </c>
      <c r="C29" s="90"/>
      <c r="D29" s="90"/>
      <c r="E29" s="90"/>
      <c r="F29" s="90"/>
      <c r="G29" s="90"/>
      <c r="H29" s="99"/>
      <c r="I29" s="19">
        <v>503201.97</v>
      </c>
      <c r="J29" s="20"/>
      <c r="K29" s="21">
        <f t="shared" si="0"/>
        <v>0</v>
      </c>
      <c r="L29" s="19">
        <v>951995.62</v>
      </c>
      <c r="M29" s="24"/>
      <c r="N29" s="21">
        <f>L29*M29</f>
        <v>0</v>
      </c>
      <c r="O29" s="97"/>
    </row>
    <row r="30" spans="1:15" ht="15" customHeight="1" x14ac:dyDescent="0.25">
      <c r="A30" s="12" t="s">
        <v>33</v>
      </c>
      <c r="B30" s="90" t="s">
        <v>34</v>
      </c>
      <c r="C30" s="90"/>
      <c r="D30" s="90"/>
      <c r="E30" s="90"/>
      <c r="F30" s="90"/>
      <c r="G30" s="90"/>
      <c r="H30" s="99"/>
      <c r="I30" s="19">
        <v>892007.87</v>
      </c>
      <c r="J30" s="20"/>
      <c r="K30" s="21">
        <f t="shared" si="0"/>
        <v>0</v>
      </c>
      <c r="L30" s="19">
        <v>1116682.95</v>
      </c>
      <c r="M30" s="24"/>
      <c r="N30" s="21">
        <f>L30*M30</f>
        <v>0</v>
      </c>
      <c r="O30" s="97"/>
    </row>
    <row r="31" spans="1:15" ht="15" customHeight="1" x14ac:dyDescent="0.25">
      <c r="A31" s="12" t="s">
        <v>35</v>
      </c>
      <c r="B31" s="90" t="s">
        <v>36</v>
      </c>
      <c r="C31" s="90"/>
      <c r="D31" s="90"/>
      <c r="E31" s="90"/>
      <c r="F31" s="90"/>
      <c r="G31" s="90"/>
      <c r="H31" s="99"/>
      <c r="I31" s="19">
        <v>795961.76</v>
      </c>
      <c r="J31" s="20"/>
      <c r="K31" s="21">
        <f t="shared" si="0"/>
        <v>0</v>
      </c>
      <c r="L31" s="19">
        <v>999347.89</v>
      </c>
      <c r="M31" s="24"/>
      <c r="N31" s="21">
        <f>L31*M31</f>
        <v>0</v>
      </c>
      <c r="O31" s="97"/>
    </row>
    <row r="32" spans="1:15" ht="15" customHeight="1" x14ac:dyDescent="0.25">
      <c r="A32" s="12" t="s">
        <v>37</v>
      </c>
      <c r="B32" s="90" t="s">
        <v>23</v>
      </c>
      <c r="C32" s="90"/>
      <c r="D32" s="90"/>
      <c r="E32" s="90"/>
      <c r="F32" s="90"/>
      <c r="G32" s="90"/>
      <c r="H32" s="100" t="s">
        <v>38</v>
      </c>
      <c r="I32" s="19">
        <v>829992.56</v>
      </c>
      <c r="J32" s="20"/>
      <c r="K32" s="21">
        <f t="shared" si="0"/>
        <v>0</v>
      </c>
      <c r="L32" s="22" t="s">
        <v>24</v>
      </c>
      <c r="M32" s="23"/>
      <c r="N32" s="19"/>
      <c r="O32" s="97"/>
    </row>
    <row r="33" spans="1:15" ht="15" customHeight="1" x14ac:dyDescent="0.25">
      <c r="A33" s="12" t="s">
        <v>39</v>
      </c>
      <c r="B33" s="90" t="s">
        <v>26</v>
      </c>
      <c r="C33" s="90"/>
      <c r="D33" s="90"/>
      <c r="E33" s="90"/>
      <c r="F33" s="90"/>
      <c r="G33" s="90"/>
      <c r="H33" s="100"/>
      <c r="I33" s="19">
        <v>1073548.6399999999</v>
      </c>
      <c r="J33" s="20"/>
      <c r="K33" s="21">
        <f t="shared" si="0"/>
        <v>0</v>
      </c>
      <c r="L33" s="22" t="s">
        <v>24</v>
      </c>
      <c r="M33" s="23"/>
      <c r="N33" s="19"/>
      <c r="O33" s="97"/>
    </row>
    <row r="34" spans="1:15" ht="15" customHeight="1" x14ac:dyDescent="0.25">
      <c r="A34" s="12" t="s">
        <v>40</v>
      </c>
      <c r="B34" s="90" t="s">
        <v>41</v>
      </c>
      <c r="C34" s="90"/>
      <c r="D34" s="90"/>
      <c r="E34" s="90"/>
      <c r="F34" s="90"/>
      <c r="G34" s="90"/>
      <c r="H34" s="100"/>
      <c r="I34" s="19">
        <v>1196886.49</v>
      </c>
      <c r="J34" s="20"/>
      <c r="K34" s="21">
        <f t="shared" si="0"/>
        <v>0</v>
      </c>
      <c r="L34" s="19">
        <v>1097549.81</v>
      </c>
      <c r="M34" s="24"/>
      <c r="N34" s="21">
        <f>L34*M34</f>
        <v>0</v>
      </c>
      <c r="O34" s="97"/>
    </row>
    <row r="35" spans="1:15" ht="15" customHeight="1" x14ac:dyDescent="0.25">
      <c r="A35" s="12" t="s">
        <v>42</v>
      </c>
      <c r="B35" s="90" t="s">
        <v>43</v>
      </c>
      <c r="C35" s="90"/>
      <c r="D35" s="90"/>
      <c r="E35" s="90"/>
      <c r="F35" s="90"/>
      <c r="G35" s="90"/>
      <c r="H35" s="100"/>
      <c r="I35" s="22" t="s">
        <v>24</v>
      </c>
      <c r="J35" s="23"/>
      <c r="K35" s="19"/>
      <c r="L35" s="19">
        <v>1286065.05</v>
      </c>
      <c r="M35" s="24"/>
      <c r="N35" s="21">
        <f>L35*M35</f>
        <v>0</v>
      </c>
      <c r="O35" s="97"/>
    </row>
    <row r="36" spans="1:15" ht="15" customHeight="1" x14ac:dyDescent="0.25">
      <c r="A36" s="98" t="s">
        <v>44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7"/>
    </row>
    <row r="37" spans="1:15" ht="15.75" customHeight="1" x14ac:dyDescent="0.25">
      <c r="A37" s="12" t="s">
        <v>45</v>
      </c>
      <c r="B37" s="90" t="s">
        <v>23</v>
      </c>
      <c r="C37" s="90"/>
      <c r="D37" s="90"/>
      <c r="E37" s="90"/>
      <c r="F37" s="90"/>
      <c r="G37" s="90"/>
      <c r="H37" s="101">
        <v>0.4</v>
      </c>
      <c r="I37" s="22" t="s">
        <v>24</v>
      </c>
      <c r="J37" s="23"/>
      <c r="K37" s="19"/>
      <c r="L37" s="19">
        <v>375492.16</v>
      </c>
      <c r="M37" s="24"/>
      <c r="N37" s="21">
        <f>L37*M37</f>
        <v>0</v>
      </c>
      <c r="O37" s="97"/>
    </row>
    <row r="38" spans="1:15" ht="15.75" customHeight="1" x14ac:dyDescent="0.25">
      <c r="A38" s="12" t="s">
        <v>46</v>
      </c>
      <c r="B38" s="90" t="s">
        <v>47</v>
      </c>
      <c r="C38" s="90"/>
      <c r="D38" s="90"/>
      <c r="E38" s="90"/>
      <c r="F38" s="90"/>
      <c r="G38" s="90"/>
      <c r="H38" s="101"/>
      <c r="I38" s="19">
        <v>349141.43</v>
      </c>
      <c r="J38" s="24"/>
      <c r="K38" s="21">
        <f>I38*J38</f>
        <v>0</v>
      </c>
      <c r="L38" s="22" t="s">
        <v>24</v>
      </c>
      <c r="M38" s="23"/>
      <c r="N38" s="19"/>
      <c r="O38" s="97"/>
    </row>
    <row r="39" spans="1:15" ht="15.75" customHeight="1" x14ac:dyDescent="0.25">
      <c r="A39" s="12" t="s">
        <v>48</v>
      </c>
      <c r="B39" s="90" t="s">
        <v>36</v>
      </c>
      <c r="C39" s="90"/>
      <c r="D39" s="90"/>
      <c r="E39" s="90"/>
      <c r="F39" s="90"/>
      <c r="G39" s="90"/>
      <c r="H39" s="101"/>
      <c r="I39" s="19">
        <v>446701.92</v>
      </c>
      <c r="J39" s="24"/>
      <c r="K39" s="21">
        <f>I39*J39</f>
        <v>0</v>
      </c>
      <c r="L39" s="19">
        <v>490638.89</v>
      </c>
      <c r="M39" s="24"/>
      <c r="N39" s="21">
        <f>L39*M39</f>
        <v>0</v>
      </c>
      <c r="O39" s="97"/>
    </row>
    <row r="40" spans="1:15" ht="15.75" customHeight="1" x14ac:dyDescent="0.25">
      <c r="A40" s="12" t="s">
        <v>49</v>
      </c>
      <c r="B40" s="90" t="s">
        <v>50</v>
      </c>
      <c r="C40" s="90"/>
      <c r="D40" s="90"/>
      <c r="E40" s="90"/>
      <c r="F40" s="90"/>
      <c r="G40" s="90"/>
      <c r="H40" s="101"/>
      <c r="I40" s="19">
        <v>549693.78</v>
      </c>
      <c r="J40" s="24"/>
      <c r="K40" s="21">
        <f>I40*J40</f>
        <v>0</v>
      </c>
      <c r="L40" s="22" t="s">
        <v>24</v>
      </c>
      <c r="M40" s="23"/>
      <c r="N40" s="19"/>
      <c r="O40" s="97"/>
    </row>
    <row r="41" spans="1:15" ht="18.75" hidden="1" customHeight="1" x14ac:dyDescent="0.25">
      <c r="A41" s="92" t="s">
        <v>51</v>
      </c>
      <c r="B41" s="92"/>
      <c r="C41" s="92"/>
      <c r="D41" s="92"/>
      <c r="E41" s="92"/>
      <c r="F41" s="92"/>
      <c r="G41" s="92"/>
      <c r="H41" s="92"/>
      <c r="I41" s="92"/>
      <c r="J41" s="26">
        <f>SUM(J25:J40)</f>
        <v>0</v>
      </c>
      <c r="K41" s="26">
        <f>SUM(K25:K40)</f>
        <v>0</v>
      </c>
      <c r="L41" s="17"/>
      <c r="M41" s="26">
        <f>SUM(M25:M40)</f>
        <v>0</v>
      </c>
      <c r="N41" s="26">
        <f>SUM(N25:N40)</f>
        <v>0</v>
      </c>
      <c r="O41" s="97"/>
    </row>
    <row r="42" spans="1:15" ht="25.5" customHeight="1" x14ac:dyDescent="0.25">
      <c r="A42" s="96" t="s">
        <v>52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7"/>
    </row>
    <row r="43" spans="1:15" ht="13.5" customHeight="1" x14ac:dyDescent="0.25">
      <c r="A43" s="98" t="s">
        <v>53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7"/>
    </row>
    <row r="44" spans="1:15" ht="24.75" customHeight="1" x14ac:dyDescent="0.25">
      <c r="A44" s="12" t="s">
        <v>54</v>
      </c>
      <c r="B44" s="90" t="s">
        <v>55</v>
      </c>
      <c r="C44" s="90"/>
      <c r="D44" s="90"/>
      <c r="E44" s="90"/>
      <c r="F44" s="90"/>
      <c r="G44" s="90"/>
      <c r="H44" s="99">
        <v>0.4</v>
      </c>
      <c r="I44" s="19">
        <v>779574.87</v>
      </c>
      <c r="J44" s="24"/>
      <c r="K44" s="21">
        <f t="shared" ref="K44:K55" si="1">I44*J44</f>
        <v>0</v>
      </c>
      <c r="L44" s="19">
        <v>900153.67</v>
      </c>
      <c r="M44" s="27"/>
      <c r="N44" s="21">
        <f>L44*M44</f>
        <v>0</v>
      </c>
      <c r="O44" s="97"/>
    </row>
    <row r="45" spans="1:15" ht="24.75" customHeight="1" x14ac:dyDescent="0.25">
      <c r="A45" s="12" t="s">
        <v>56</v>
      </c>
      <c r="B45" s="90" t="s">
        <v>57</v>
      </c>
      <c r="C45" s="90"/>
      <c r="D45" s="90"/>
      <c r="E45" s="90"/>
      <c r="F45" s="90"/>
      <c r="G45" s="90"/>
      <c r="H45" s="99"/>
      <c r="I45" s="19">
        <v>946032.08</v>
      </c>
      <c r="J45" s="24"/>
      <c r="K45" s="21">
        <f t="shared" si="1"/>
        <v>0</v>
      </c>
      <c r="L45" s="22" t="s">
        <v>24</v>
      </c>
      <c r="M45" s="23"/>
      <c r="N45" s="19"/>
      <c r="O45" s="97"/>
    </row>
    <row r="46" spans="1:15" ht="24.75" customHeight="1" x14ac:dyDescent="0.25">
      <c r="A46" s="12" t="s">
        <v>58</v>
      </c>
      <c r="B46" s="90" t="s">
        <v>59</v>
      </c>
      <c r="C46" s="90"/>
      <c r="D46" s="90"/>
      <c r="E46" s="90"/>
      <c r="F46" s="90"/>
      <c r="G46" s="90"/>
      <c r="H46" s="99"/>
      <c r="I46" s="19">
        <v>1288692.47</v>
      </c>
      <c r="J46" s="24"/>
      <c r="K46" s="21">
        <f t="shared" si="1"/>
        <v>0</v>
      </c>
      <c r="L46" s="22" t="s">
        <v>24</v>
      </c>
      <c r="M46" s="23"/>
      <c r="N46" s="19"/>
      <c r="O46" s="97"/>
    </row>
    <row r="47" spans="1:15" ht="24.75" customHeight="1" x14ac:dyDescent="0.25">
      <c r="A47" s="12" t="s">
        <v>60</v>
      </c>
      <c r="B47" s="90" t="s">
        <v>61</v>
      </c>
      <c r="C47" s="90"/>
      <c r="D47" s="90"/>
      <c r="E47" s="90"/>
      <c r="F47" s="90"/>
      <c r="G47" s="90"/>
      <c r="H47" s="99"/>
      <c r="I47" s="19">
        <v>1076946.67</v>
      </c>
      <c r="J47" s="24"/>
      <c r="K47" s="21">
        <f t="shared" si="1"/>
        <v>0</v>
      </c>
      <c r="L47" s="22" t="s">
        <v>24</v>
      </c>
      <c r="M47" s="23"/>
      <c r="N47" s="19"/>
      <c r="O47" s="97"/>
    </row>
    <row r="48" spans="1:15" ht="24.75" customHeight="1" x14ac:dyDescent="0.25">
      <c r="A48" s="12" t="s">
        <v>62</v>
      </c>
      <c r="B48" s="90" t="s">
        <v>63</v>
      </c>
      <c r="C48" s="90"/>
      <c r="D48" s="90"/>
      <c r="E48" s="90"/>
      <c r="F48" s="90"/>
      <c r="G48" s="90"/>
      <c r="H48" s="99"/>
      <c r="I48" s="19">
        <v>946905.29</v>
      </c>
      <c r="J48" s="24"/>
      <c r="K48" s="21">
        <f t="shared" si="1"/>
        <v>0</v>
      </c>
      <c r="L48" s="22" t="s">
        <v>24</v>
      </c>
      <c r="M48" s="23"/>
      <c r="N48" s="19"/>
      <c r="O48" s="97"/>
    </row>
    <row r="49" spans="1:15" ht="24.75" customHeight="1" x14ac:dyDescent="0.25">
      <c r="A49" s="12" t="s">
        <v>64</v>
      </c>
      <c r="B49" s="90" t="s">
        <v>65</v>
      </c>
      <c r="C49" s="90"/>
      <c r="D49" s="90"/>
      <c r="E49" s="90"/>
      <c r="F49" s="90"/>
      <c r="G49" s="90"/>
      <c r="H49" s="99"/>
      <c r="I49" s="19">
        <v>1376075.64</v>
      </c>
      <c r="J49" s="24"/>
      <c r="K49" s="21">
        <f t="shared" si="1"/>
        <v>0</v>
      </c>
      <c r="L49" s="22" t="s">
        <v>24</v>
      </c>
      <c r="M49" s="23"/>
      <c r="N49" s="19"/>
      <c r="O49" s="97"/>
    </row>
    <row r="50" spans="1:15" ht="24.75" customHeight="1" x14ac:dyDescent="0.25">
      <c r="A50" s="12" t="s">
        <v>66</v>
      </c>
      <c r="B50" s="90" t="s">
        <v>67</v>
      </c>
      <c r="C50" s="90"/>
      <c r="D50" s="90"/>
      <c r="E50" s="90"/>
      <c r="F50" s="90"/>
      <c r="G50" s="90"/>
      <c r="H50" s="99"/>
      <c r="I50" s="19">
        <v>1538287.86</v>
      </c>
      <c r="J50" s="24"/>
      <c r="K50" s="21">
        <f t="shared" si="1"/>
        <v>0</v>
      </c>
      <c r="L50" s="22" t="s">
        <v>24</v>
      </c>
      <c r="M50" s="23"/>
      <c r="N50" s="19"/>
      <c r="O50" s="97"/>
    </row>
    <row r="51" spans="1:15" ht="24.75" customHeight="1" x14ac:dyDescent="0.25">
      <c r="A51" s="12" t="s">
        <v>68</v>
      </c>
      <c r="B51" s="90" t="s">
        <v>69</v>
      </c>
      <c r="C51" s="90"/>
      <c r="D51" s="90"/>
      <c r="E51" s="90"/>
      <c r="F51" s="90"/>
      <c r="G51" s="90"/>
      <c r="H51" s="102" t="s">
        <v>38</v>
      </c>
      <c r="I51" s="19">
        <v>1915367.44</v>
      </c>
      <c r="J51" s="24"/>
      <c r="K51" s="21">
        <f t="shared" si="1"/>
        <v>0</v>
      </c>
      <c r="L51" s="22" t="s">
        <v>24</v>
      </c>
      <c r="M51" s="23"/>
      <c r="N51" s="19"/>
      <c r="O51" s="97"/>
    </row>
    <row r="52" spans="1:15" ht="24.75" customHeight="1" x14ac:dyDescent="0.25">
      <c r="A52" s="12" t="s">
        <v>70</v>
      </c>
      <c r="B52" s="90" t="s">
        <v>61</v>
      </c>
      <c r="C52" s="90"/>
      <c r="D52" s="90"/>
      <c r="E52" s="90"/>
      <c r="F52" s="90"/>
      <c r="G52" s="90"/>
      <c r="H52" s="102"/>
      <c r="I52" s="19">
        <v>1998565.45</v>
      </c>
      <c r="J52" s="24"/>
      <c r="K52" s="21">
        <f t="shared" si="1"/>
        <v>0</v>
      </c>
      <c r="L52" s="22" t="s">
        <v>24</v>
      </c>
      <c r="M52" s="23"/>
      <c r="N52" s="19"/>
      <c r="O52" s="97"/>
    </row>
    <row r="53" spans="1:15" ht="24.75" customHeight="1" x14ac:dyDescent="0.25">
      <c r="A53" s="12" t="s">
        <v>71</v>
      </c>
      <c r="B53" s="90" t="s">
        <v>63</v>
      </c>
      <c r="C53" s="90"/>
      <c r="D53" s="90"/>
      <c r="E53" s="90"/>
      <c r="F53" s="90"/>
      <c r="G53" s="90"/>
      <c r="H53" s="102"/>
      <c r="I53" s="19">
        <v>1073276.8999999999</v>
      </c>
      <c r="J53" s="24"/>
      <c r="K53" s="21">
        <f t="shared" si="1"/>
        <v>0</v>
      </c>
      <c r="L53" s="22" t="s">
        <v>24</v>
      </c>
      <c r="M53" s="23"/>
      <c r="N53" s="19"/>
      <c r="O53" s="97"/>
    </row>
    <row r="54" spans="1:15" ht="24.75" customHeight="1" x14ac:dyDescent="0.25">
      <c r="A54" s="12" t="s">
        <v>72</v>
      </c>
      <c r="B54" s="90" t="s">
        <v>65</v>
      </c>
      <c r="C54" s="90"/>
      <c r="D54" s="90"/>
      <c r="E54" s="90"/>
      <c r="F54" s="90"/>
      <c r="G54" s="90"/>
      <c r="H54" s="102"/>
      <c r="I54" s="19">
        <v>1794275.63</v>
      </c>
      <c r="J54" s="24"/>
      <c r="K54" s="21">
        <f t="shared" si="1"/>
        <v>0</v>
      </c>
      <c r="L54" s="22" t="s">
        <v>24</v>
      </c>
      <c r="M54" s="23"/>
      <c r="N54" s="19"/>
      <c r="O54" s="97"/>
    </row>
    <row r="55" spans="1:15" ht="24.75" customHeight="1" x14ac:dyDescent="0.25">
      <c r="A55" s="12" t="s">
        <v>73</v>
      </c>
      <c r="B55" s="90" t="s">
        <v>67</v>
      </c>
      <c r="C55" s="90"/>
      <c r="D55" s="90"/>
      <c r="E55" s="90"/>
      <c r="F55" s="90"/>
      <c r="G55" s="90"/>
      <c r="H55" s="102"/>
      <c r="I55" s="19">
        <v>2441835.34</v>
      </c>
      <c r="J55" s="24"/>
      <c r="K55" s="21">
        <f t="shared" si="1"/>
        <v>0</v>
      </c>
      <c r="L55" s="22" t="s">
        <v>24</v>
      </c>
      <c r="M55" s="23"/>
      <c r="N55" s="19"/>
      <c r="O55" s="97"/>
    </row>
    <row r="56" spans="1:15" ht="12.75" customHeight="1" x14ac:dyDescent="0.25">
      <c r="A56" s="98" t="s">
        <v>74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7"/>
    </row>
    <row r="57" spans="1:15" ht="27.75" customHeight="1" x14ac:dyDescent="0.25">
      <c r="A57" s="12" t="s">
        <v>75</v>
      </c>
      <c r="B57" s="90" t="s">
        <v>76</v>
      </c>
      <c r="C57" s="90"/>
      <c r="D57" s="90"/>
      <c r="E57" s="90"/>
      <c r="F57" s="90"/>
      <c r="G57" s="90"/>
      <c r="H57" s="99">
        <v>0.4</v>
      </c>
      <c r="I57" s="19">
        <v>1826364.53</v>
      </c>
      <c r="J57" s="24"/>
      <c r="K57" s="21">
        <f>I57*J57</f>
        <v>0</v>
      </c>
      <c r="L57" s="22" t="s">
        <v>24</v>
      </c>
      <c r="M57" s="23"/>
      <c r="N57" s="19"/>
      <c r="O57" s="97"/>
    </row>
    <row r="58" spans="1:15" ht="27.75" customHeight="1" x14ac:dyDescent="0.25">
      <c r="A58" s="12" t="s">
        <v>77</v>
      </c>
      <c r="B58" s="90" t="s">
        <v>78</v>
      </c>
      <c r="C58" s="90"/>
      <c r="D58" s="90"/>
      <c r="E58" s="90"/>
      <c r="F58" s="90"/>
      <c r="G58" s="90"/>
      <c r="H58" s="99"/>
      <c r="I58" s="19">
        <v>1396899.26</v>
      </c>
      <c r="J58" s="24"/>
      <c r="K58" s="21">
        <f>I58*J58</f>
        <v>0</v>
      </c>
      <c r="L58" s="22" t="s">
        <v>24</v>
      </c>
      <c r="M58" s="23"/>
      <c r="N58" s="19"/>
      <c r="O58" s="97"/>
    </row>
    <row r="59" spans="1:15" ht="12.75" customHeight="1" x14ac:dyDescent="0.25">
      <c r="A59" s="98" t="s">
        <v>79</v>
      </c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7"/>
    </row>
    <row r="60" spans="1:15" ht="26.25" customHeight="1" x14ac:dyDescent="0.25">
      <c r="A60" s="12" t="s">
        <v>80</v>
      </c>
      <c r="B60" s="90" t="s">
        <v>81</v>
      </c>
      <c r="C60" s="90"/>
      <c r="D60" s="90"/>
      <c r="E60" s="90"/>
      <c r="F60" s="90"/>
      <c r="G60" s="90"/>
      <c r="H60" s="101">
        <v>0.4</v>
      </c>
      <c r="I60" s="19">
        <v>1537837.01</v>
      </c>
      <c r="J60" s="24"/>
      <c r="K60" s="21">
        <f t="shared" ref="K60:K66" si="2">I60*J60</f>
        <v>0</v>
      </c>
      <c r="L60" s="22" t="s">
        <v>24</v>
      </c>
      <c r="M60" s="23"/>
      <c r="N60" s="19"/>
      <c r="O60" s="97"/>
    </row>
    <row r="61" spans="1:15" ht="26.25" customHeight="1" x14ac:dyDescent="0.25">
      <c r="A61" s="12" t="s">
        <v>82</v>
      </c>
      <c r="B61" s="90" t="s">
        <v>61</v>
      </c>
      <c r="C61" s="90"/>
      <c r="D61" s="90"/>
      <c r="E61" s="90"/>
      <c r="F61" s="90"/>
      <c r="G61" s="90"/>
      <c r="H61" s="101"/>
      <c r="I61" s="19">
        <v>1882372.71</v>
      </c>
      <c r="J61" s="24"/>
      <c r="K61" s="21">
        <f t="shared" si="2"/>
        <v>0</v>
      </c>
      <c r="L61" s="22" t="s">
        <v>24</v>
      </c>
      <c r="M61" s="23"/>
      <c r="N61" s="19"/>
      <c r="O61" s="97"/>
    </row>
    <row r="62" spans="1:15" ht="26.25" customHeight="1" x14ac:dyDescent="0.25">
      <c r="A62" s="12" t="s">
        <v>83</v>
      </c>
      <c r="B62" s="90" t="s">
        <v>65</v>
      </c>
      <c r="C62" s="90"/>
      <c r="D62" s="90"/>
      <c r="E62" s="90"/>
      <c r="F62" s="90"/>
      <c r="G62" s="90"/>
      <c r="H62" s="101"/>
      <c r="I62" s="19">
        <v>1535256.33</v>
      </c>
      <c r="J62" s="24"/>
      <c r="K62" s="21">
        <f t="shared" si="2"/>
        <v>0</v>
      </c>
      <c r="L62" s="22" t="s">
        <v>24</v>
      </c>
      <c r="M62" s="23"/>
      <c r="N62" s="19"/>
      <c r="O62" s="97"/>
    </row>
    <row r="63" spans="1:15" ht="26.25" customHeight="1" x14ac:dyDescent="0.25">
      <c r="A63" s="12" t="s">
        <v>84</v>
      </c>
      <c r="B63" s="90" t="s">
        <v>67</v>
      </c>
      <c r="C63" s="90"/>
      <c r="D63" s="90"/>
      <c r="E63" s="90"/>
      <c r="F63" s="90"/>
      <c r="G63" s="90"/>
      <c r="H63" s="101"/>
      <c r="I63" s="19">
        <v>2311566.84</v>
      </c>
      <c r="J63" s="24"/>
      <c r="K63" s="21">
        <f t="shared" si="2"/>
        <v>0</v>
      </c>
      <c r="L63" s="22" t="s">
        <v>24</v>
      </c>
      <c r="M63" s="23"/>
      <c r="N63" s="19"/>
      <c r="O63" s="97"/>
    </row>
    <row r="64" spans="1:15" ht="26.25" customHeight="1" x14ac:dyDescent="0.25">
      <c r="A64" s="12" t="s">
        <v>85</v>
      </c>
      <c r="B64" s="90" t="s">
        <v>86</v>
      </c>
      <c r="C64" s="90"/>
      <c r="D64" s="90"/>
      <c r="E64" s="90"/>
      <c r="F64" s="90"/>
      <c r="G64" s="90"/>
      <c r="H64" s="103" t="s">
        <v>38</v>
      </c>
      <c r="I64" s="19">
        <v>1896683.45</v>
      </c>
      <c r="J64" s="24"/>
      <c r="K64" s="21">
        <f t="shared" si="2"/>
        <v>0</v>
      </c>
      <c r="L64" s="22" t="s">
        <v>24</v>
      </c>
      <c r="M64" s="23"/>
      <c r="N64" s="19"/>
      <c r="O64" s="97"/>
    </row>
    <row r="65" spans="1:15" ht="26.25" customHeight="1" x14ac:dyDescent="0.25">
      <c r="A65" s="12" t="s">
        <v>87</v>
      </c>
      <c r="B65" s="90" t="s">
        <v>65</v>
      </c>
      <c r="C65" s="90"/>
      <c r="D65" s="90"/>
      <c r="E65" s="90"/>
      <c r="F65" s="90"/>
      <c r="G65" s="90"/>
      <c r="H65" s="103"/>
      <c r="I65" s="19">
        <v>1817915.66</v>
      </c>
      <c r="J65" s="24"/>
      <c r="K65" s="21">
        <f t="shared" si="2"/>
        <v>0</v>
      </c>
      <c r="L65" s="22" t="s">
        <v>24</v>
      </c>
      <c r="M65" s="23"/>
      <c r="N65" s="19"/>
      <c r="O65" s="97"/>
    </row>
    <row r="66" spans="1:15" ht="26.25" customHeight="1" x14ac:dyDescent="0.25">
      <c r="A66" s="12" t="s">
        <v>88</v>
      </c>
      <c r="B66" s="90" t="s">
        <v>67</v>
      </c>
      <c r="C66" s="90"/>
      <c r="D66" s="90"/>
      <c r="E66" s="90"/>
      <c r="F66" s="90"/>
      <c r="G66" s="90"/>
      <c r="H66" s="103"/>
      <c r="I66" s="19">
        <v>2957446.19</v>
      </c>
      <c r="J66" s="24"/>
      <c r="K66" s="21">
        <f t="shared" si="2"/>
        <v>0</v>
      </c>
      <c r="L66" s="22" t="s">
        <v>24</v>
      </c>
      <c r="M66" s="23"/>
      <c r="N66" s="19"/>
      <c r="O66" s="97"/>
    </row>
    <row r="67" spans="1:15" ht="12.75" customHeight="1" x14ac:dyDescent="0.25">
      <c r="A67" s="98" t="s">
        <v>89</v>
      </c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7"/>
    </row>
    <row r="68" spans="1:15" ht="27.75" customHeight="1" x14ac:dyDescent="0.25">
      <c r="A68" s="12" t="s">
        <v>90</v>
      </c>
      <c r="B68" s="90" t="s">
        <v>91</v>
      </c>
      <c r="C68" s="90"/>
      <c r="D68" s="90"/>
      <c r="E68" s="90"/>
      <c r="F68" s="90"/>
      <c r="G68" s="90"/>
      <c r="H68" s="99">
        <v>0.4</v>
      </c>
      <c r="I68" s="19">
        <v>474339.09</v>
      </c>
      <c r="J68" s="24"/>
      <c r="K68" s="21">
        <f>I68*J68</f>
        <v>0</v>
      </c>
      <c r="L68" s="22" t="s">
        <v>24</v>
      </c>
      <c r="M68" s="23"/>
      <c r="N68" s="21"/>
      <c r="O68" s="97"/>
    </row>
    <row r="69" spans="1:15" ht="27.75" customHeight="1" x14ac:dyDescent="0.25">
      <c r="A69" s="12" t="s">
        <v>92</v>
      </c>
      <c r="B69" s="90" t="s">
        <v>61</v>
      </c>
      <c r="C69" s="90"/>
      <c r="D69" s="90"/>
      <c r="E69" s="90"/>
      <c r="F69" s="90"/>
      <c r="G69" s="90"/>
      <c r="H69" s="99"/>
      <c r="I69" s="19">
        <v>657630.34</v>
      </c>
      <c r="J69" s="24"/>
      <c r="K69" s="21">
        <f>I69*J69</f>
        <v>0</v>
      </c>
      <c r="L69" s="22" t="s">
        <v>24</v>
      </c>
      <c r="M69" s="23"/>
      <c r="N69" s="21"/>
      <c r="O69" s="97"/>
    </row>
    <row r="70" spans="1:15" ht="27.75" customHeight="1" x14ac:dyDescent="0.25">
      <c r="A70" s="12" t="s">
        <v>93</v>
      </c>
      <c r="B70" s="90" t="s">
        <v>67</v>
      </c>
      <c r="C70" s="90"/>
      <c r="D70" s="90"/>
      <c r="E70" s="90"/>
      <c r="F70" s="90"/>
      <c r="G70" s="90"/>
      <c r="H70" s="99"/>
      <c r="I70" s="19">
        <v>419189.97</v>
      </c>
      <c r="J70" s="24"/>
      <c r="K70" s="21">
        <f>I70*J70</f>
        <v>0</v>
      </c>
      <c r="L70" s="22" t="s">
        <v>24</v>
      </c>
      <c r="M70" s="23"/>
      <c r="N70" s="21"/>
      <c r="O70" s="97"/>
    </row>
    <row r="71" spans="1:15" ht="27.75" customHeight="1" x14ac:dyDescent="0.25">
      <c r="A71" s="12" t="s">
        <v>94</v>
      </c>
      <c r="B71" s="90" t="s">
        <v>95</v>
      </c>
      <c r="C71" s="90"/>
      <c r="D71" s="90"/>
      <c r="E71" s="90"/>
      <c r="F71" s="90"/>
      <c r="G71" s="90"/>
      <c r="H71" s="99" t="s">
        <v>38</v>
      </c>
      <c r="I71" s="19">
        <v>316226.06</v>
      </c>
      <c r="J71" s="24"/>
      <c r="K71" s="21">
        <f>I71*J71</f>
        <v>0</v>
      </c>
      <c r="L71" s="22" t="s">
        <v>24</v>
      </c>
      <c r="M71" s="23"/>
      <c r="N71" s="21"/>
      <c r="O71" s="97"/>
    </row>
    <row r="72" spans="1:15" ht="27.75" customHeight="1" x14ac:dyDescent="0.25">
      <c r="A72" s="12" t="s">
        <v>96</v>
      </c>
      <c r="B72" s="90" t="s">
        <v>65</v>
      </c>
      <c r="C72" s="90"/>
      <c r="D72" s="90"/>
      <c r="E72" s="90"/>
      <c r="F72" s="90"/>
      <c r="G72" s="90"/>
      <c r="H72" s="99"/>
      <c r="I72" s="19">
        <v>393488.87</v>
      </c>
      <c r="J72" s="24"/>
      <c r="K72" s="21">
        <f>I72*J72</f>
        <v>0</v>
      </c>
      <c r="L72" s="22" t="s">
        <v>24</v>
      </c>
      <c r="M72" s="23"/>
      <c r="N72" s="21"/>
      <c r="O72" s="97"/>
    </row>
    <row r="73" spans="1:15" ht="12" customHeight="1" x14ac:dyDescent="0.25">
      <c r="A73" s="98" t="s">
        <v>97</v>
      </c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7"/>
    </row>
    <row r="74" spans="1:15" ht="27" customHeight="1" x14ac:dyDescent="0.25">
      <c r="A74" s="12" t="s">
        <v>98</v>
      </c>
      <c r="B74" s="104" t="s">
        <v>91</v>
      </c>
      <c r="C74" s="104"/>
      <c r="D74" s="104"/>
      <c r="E74" s="104"/>
      <c r="F74" s="104"/>
      <c r="G74" s="104"/>
      <c r="H74" s="18">
        <v>0.4</v>
      </c>
      <c r="I74" s="19">
        <v>717038.32</v>
      </c>
      <c r="J74" s="24"/>
      <c r="K74" s="21">
        <f>I74*J74</f>
        <v>0</v>
      </c>
      <c r="L74" s="22" t="s">
        <v>24</v>
      </c>
      <c r="M74" s="23"/>
      <c r="N74" s="21"/>
      <c r="O74" s="97"/>
    </row>
    <row r="75" spans="1:15" ht="16.5" hidden="1" customHeight="1" x14ac:dyDescent="0.25">
      <c r="A75" s="92" t="s">
        <v>99</v>
      </c>
      <c r="B75" s="92"/>
      <c r="C75" s="92"/>
      <c r="D75" s="92"/>
      <c r="E75" s="92"/>
      <c r="F75" s="92"/>
      <c r="G75" s="92"/>
      <c r="H75" s="92"/>
      <c r="I75" s="92"/>
      <c r="J75" s="26">
        <f>SUM(J44:J74)</f>
        <v>0</v>
      </c>
      <c r="K75" s="26">
        <f>SUM(K44:K74)</f>
        <v>0</v>
      </c>
      <c r="L75" s="17"/>
      <c r="M75" s="26">
        <f>SUM(M44:M74)</f>
        <v>0</v>
      </c>
      <c r="N75" s="26">
        <f>SUM(N44:N74)</f>
        <v>0</v>
      </c>
    </row>
    <row r="76" spans="1:15" ht="32.25" customHeight="1" x14ac:dyDescent="0.25">
      <c r="A76" s="96" t="s">
        <v>100</v>
      </c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</row>
    <row r="77" spans="1:15" ht="15" customHeight="1" x14ac:dyDescent="0.25">
      <c r="A77" s="98" t="s">
        <v>101</v>
      </c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</row>
    <row r="78" spans="1:15" ht="15.75" x14ac:dyDescent="0.25">
      <c r="A78" s="12" t="s">
        <v>102</v>
      </c>
      <c r="B78" s="105" t="s">
        <v>103</v>
      </c>
      <c r="C78" s="105"/>
      <c r="D78" s="105"/>
      <c r="E78" s="105"/>
      <c r="F78" s="105"/>
      <c r="G78" s="105"/>
      <c r="H78" s="18" t="s">
        <v>38</v>
      </c>
      <c r="I78" s="19">
        <v>1237738.7</v>
      </c>
      <c r="J78" s="27"/>
      <c r="K78" s="19">
        <f>I78*J78</f>
        <v>0</v>
      </c>
      <c r="L78" s="19">
        <v>1237738.7</v>
      </c>
      <c r="M78" s="27"/>
      <c r="N78" s="19">
        <f>L78*M78</f>
        <v>0</v>
      </c>
      <c r="O78" s="97" t="s">
        <v>182</v>
      </c>
    </row>
    <row r="79" spans="1:15" ht="16.5" hidden="1" customHeight="1" x14ac:dyDescent="0.25">
      <c r="A79" s="92" t="s">
        <v>104</v>
      </c>
      <c r="B79" s="92"/>
      <c r="C79" s="92"/>
      <c r="D79" s="92"/>
      <c r="E79" s="92"/>
      <c r="F79" s="92"/>
      <c r="G79" s="92"/>
      <c r="H79" s="92"/>
      <c r="I79" s="92"/>
      <c r="J79" s="26">
        <f>SUM(J78:J78)</f>
        <v>0</v>
      </c>
      <c r="K79" s="26">
        <f>SUM(K78:K78)</f>
        <v>0</v>
      </c>
      <c r="L79" s="17"/>
      <c r="M79" s="26">
        <f>SUM(M78:M78)</f>
        <v>0</v>
      </c>
      <c r="N79" s="26">
        <f>SUM(N78:N78)</f>
        <v>0</v>
      </c>
      <c r="O79" s="97"/>
    </row>
    <row r="80" spans="1:15" ht="33" customHeight="1" x14ac:dyDescent="0.25">
      <c r="A80" s="96" t="s">
        <v>105</v>
      </c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7"/>
    </row>
    <row r="81" spans="1:15" ht="16.5" customHeight="1" x14ac:dyDescent="0.25">
      <c r="A81" s="98" t="s">
        <v>106</v>
      </c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7"/>
    </row>
    <row r="82" spans="1:15" ht="28.5" customHeight="1" x14ac:dyDescent="0.25">
      <c r="A82" s="12" t="s">
        <v>107</v>
      </c>
      <c r="B82" s="90" t="s">
        <v>108</v>
      </c>
      <c r="C82" s="90"/>
      <c r="D82" s="90"/>
      <c r="E82" s="90"/>
      <c r="F82" s="90"/>
      <c r="G82" s="90"/>
      <c r="H82" s="106" t="s">
        <v>38</v>
      </c>
      <c r="I82" s="19">
        <v>12432.95</v>
      </c>
      <c r="J82" s="27"/>
      <c r="K82" s="21">
        <f t="shared" ref="K82:K90" si="3">I82*J82*($J$10-$N$10)</f>
        <v>0</v>
      </c>
      <c r="L82" s="19">
        <v>12708.44</v>
      </c>
      <c r="M82" s="27"/>
      <c r="N82" s="21">
        <f t="shared" ref="N82:N88" si="4">L82*M82*($J$10-$N$10)</f>
        <v>0</v>
      </c>
      <c r="O82" s="97"/>
    </row>
    <row r="83" spans="1:15" ht="28.5" customHeight="1" x14ac:dyDescent="0.25">
      <c r="A83" s="12" t="s">
        <v>109</v>
      </c>
      <c r="B83" s="90" t="s">
        <v>110</v>
      </c>
      <c r="C83" s="90"/>
      <c r="D83" s="90"/>
      <c r="E83" s="90"/>
      <c r="F83" s="90"/>
      <c r="G83" s="90"/>
      <c r="H83" s="106"/>
      <c r="I83" s="19">
        <v>8521.0300000000007</v>
      </c>
      <c r="J83" s="27"/>
      <c r="K83" s="21">
        <f t="shared" si="3"/>
        <v>0</v>
      </c>
      <c r="L83" s="19">
        <v>8474.9</v>
      </c>
      <c r="M83" s="27"/>
      <c r="N83" s="21">
        <f t="shared" si="4"/>
        <v>0</v>
      </c>
      <c r="O83" s="97"/>
    </row>
    <row r="84" spans="1:15" ht="28.5" customHeight="1" x14ac:dyDescent="0.25">
      <c r="A84" s="12" t="s">
        <v>111</v>
      </c>
      <c r="B84" s="90" t="s">
        <v>112</v>
      </c>
      <c r="C84" s="90"/>
      <c r="D84" s="90"/>
      <c r="E84" s="90"/>
      <c r="F84" s="90"/>
      <c r="G84" s="90"/>
      <c r="H84" s="106"/>
      <c r="I84" s="19">
        <v>6199.5</v>
      </c>
      <c r="J84" s="27"/>
      <c r="K84" s="21">
        <f t="shared" si="3"/>
        <v>0</v>
      </c>
      <c r="L84" s="19">
        <v>5838.38</v>
      </c>
      <c r="M84" s="27"/>
      <c r="N84" s="21">
        <f t="shared" si="4"/>
        <v>0</v>
      </c>
      <c r="O84" s="97"/>
    </row>
    <row r="85" spans="1:15" ht="28.5" customHeight="1" x14ac:dyDescent="0.25">
      <c r="A85" s="12" t="s">
        <v>113</v>
      </c>
      <c r="B85" s="90" t="s">
        <v>114</v>
      </c>
      <c r="C85" s="90"/>
      <c r="D85" s="90"/>
      <c r="E85" s="90"/>
      <c r="F85" s="90"/>
      <c r="G85" s="90"/>
      <c r="H85" s="106"/>
      <c r="I85" s="19">
        <v>3569.83</v>
      </c>
      <c r="J85" s="27"/>
      <c r="K85" s="21">
        <f t="shared" si="3"/>
        <v>0</v>
      </c>
      <c r="L85" s="19">
        <v>5873.56</v>
      </c>
      <c r="M85" s="27"/>
      <c r="N85" s="21">
        <f t="shared" si="4"/>
        <v>0</v>
      </c>
      <c r="O85" s="97"/>
    </row>
    <row r="86" spans="1:15" ht="28.5" customHeight="1" x14ac:dyDescent="0.25">
      <c r="A86" s="12" t="s">
        <v>115</v>
      </c>
      <c r="B86" s="90" t="s">
        <v>116</v>
      </c>
      <c r="C86" s="90"/>
      <c r="D86" s="90"/>
      <c r="E86" s="90"/>
      <c r="F86" s="90"/>
      <c r="G86" s="90"/>
      <c r="H86" s="106"/>
      <c r="I86" s="19">
        <v>4117.09</v>
      </c>
      <c r="J86" s="27"/>
      <c r="K86" s="21">
        <f t="shared" si="3"/>
        <v>0</v>
      </c>
      <c r="L86" s="19">
        <v>5730.47</v>
      </c>
      <c r="M86" s="27"/>
      <c r="N86" s="21">
        <f t="shared" si="4"/>
        <v>0</v>
      </c>
      <c r="O86" s="97"/>
    </row>
    <row r="87" spans="1:15" ht="28.5" customHeight="1" x14ac:dyDescent="0.25">
      <c r="A87" s="12" t="s">
        <v>117</v>
      </c>
      <c r="B87" s="90" t="s">
        <v>118</v>
      </c>
      <c r="C87" s="90"/>
      <c r="D87" s="90"/>
      <c r="E87" s="90"/>
      <c r="F87" s="90"/>
      <c r="G87" s="90"/>
      <c r="H87" s="106"/>
      <c r="I87" s="19">
        <v>2470.0700000000002</v>
      </c>
      <c r="J87" s="27"/>
      <c r="K87" s="21">
        <f t="shared" si="3"/>
        <v>0</v>
      </c>
      <c r="L87" s="19">
        <v>3845.8</v>
      </c>
      <c r="M87" s="27"/>
      <c r="N87" s="21">
        <f t="shared" si="4"/>
        <v>0</v>
      </c>
      <c r="O87" s="97"/>
    </row>
    <row r="88" spans="1:15" ht="28.5" customHeight="1" x14ac:dyDescent="0.25">
      <c r="A88" s="12" t="s">
        <v>119</v>
      </c>
      <c r="B88" s="90" t="s">
        <v>120</v>
      </c>
      <c r="C88" s="90"/>
      <c r="D88" s="90"/>
      <c r="E88" s="90"/>
      <c r="F88" s="90"/>
      <c r="G88" s="90"/>
      <c r="H88" s="106"/>
      <c r="I88" s="19">
        <v>1947.37</v>
      </c>
      <c r="J88" s="27"/>
      <c r="K88" s="21">
        <f t="shared" si="3"/>
        <v>0</v>
      </c>
      <c r="L88" s="19">
        <v>2341.1999999999998</v>
      </c>
      <c r="M88" s="27"/>
      <c r="N88" s="21">
        <f t="shared" si="4"/>
        <v>0</v>
      </c>
      <c r="O88" s="97"/>
    </row>
    <row r="89" spans="1:15" ht="28.5" customHeight="1" x14ac:dyDescent="0.25">
      <c r="A89" s="12" t="s">
        <v>121</v>
      </c>
      <c r="B89" s="90" t="s">
        <v>122</v>
      </c>
      <c r="C89" s="90"/>
      <c r="D89" s="90"/>
      <c r="E89" s="90"/>
      <c r="F89" s="90"/>
      <c r="G89" s="90"/>
      <c r="H89" s="106"/>
      <c r="I89" s="19">
        <v>3893.19</v>
      </c>
      <c r="J89" s="27"/>
      <c r="K89" s="21">
        <f t="shared" si="3"/>
        <v>0</v>
      </c>
      <c r="L89" s="22" t="s">
        <v>123</v>
      </c>
      <c r="M89" s="23"/>
      <c r="N89" s="21"/>
      <c r="O89" s="97"/>
    </row>
    <row r="90" spans="1:15" ht="28.5" customHeight="1" x14ac:dyDescent="0.25">
      <c r="A90" s="12" t="s">
        <v>124</v>
      </c>
      <c r="B90" s="90" t="s">
        <v>125</v>
      </c>
      <c r="C90" s="90"/>
      <c r="D90" s="90"/>
      <c r="E90" s="90"/>
      <c r="F90" s="90"/>
      <c r="G90" s="90"/>
      <c r="H90" s="106"/>
      <c r="I90" s="19">
        <v>3439.02</v>
      </c>
      <c r="J90" s="27"/>
      <c r="K90" s="21">
        <f t="shared" si="3"/>
        <v>0</v>
      </c>
      <c r="L90" s="22" t="s">
        <v>123</v>
      </c>
      <c r="M90" s="23"/>
      <c r="N90" s="21"/>
      <c r="O90" s="97"/>
    </row>
    <row r="91" spans="1:15" ht="16.5" customHeight="1" x14ac:dyDescent="0.25">
      <c r="A91" s="92" t="s">
        <v>126</v>
      </c>
      <c r="B91" s="92"/>
      <c r="C91" s="92"/>
      <c r="D91" s="92"/>
      <c r="E91" s="92"/>
      <c r="F91" s="92"/>
      <c r="G91" s="92"/>
      <c r="H91" s="92"/>
      <c r="I91" s="92"/>
      <c r="J91" s="26">
        <f>SUM(J90:J90)</f>
        <v>0</v>
      </c>
      <c r="K91" s="16">
        <f>SUM(K82:K90)</f>
        <v>0</v>
      </c>
      <c r="L91" s="17"/>
      <c r="M91" s="26">
        <f>SUM(M82:M90)</f>
        <v>0</v>
      </c>
      <c r="N91" s="16">
        <f>SUM(N82:N90)</f>
        <v>0</v>
      </c>
    </row>
    <row r="92" spans="1:15" ht="29.25" customHeight="1" x14ac:dyDescent="0.25">
      <c r="A92" s="107" t="s">
        <v>171</v>
      </c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8"/>
    </row>
    <row r="93" spans="1:15" ht="72.75" customHeight="1" x14ac:dyDescent="0.25">
      <c r="A93" s="108" t="s">
        <v>127</v>
      </c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</row>
    <row r="94" spans="1:15" ht="15" customHeight="1" x14ac:dyDescent="0.25">
      <c r="A94" s="87"/>
      <c r="B94" s="87"/>
      <c r="C94" s="87"/>
      <c r="D94" s="87"/>
      <c r="E94" s="87"/>
      <c r="F94" s="87"/>
      <c r="G94" s="87"/>
      <c r="H94" s="87"/>
      <c r="I94" s="88" t="s">
        <v>128</v>
      </c>
      <c r="J94" s="88"/>
      <c r="K94" s="88"/>
      <c r="L94" s="89" t="s">
        <v>6</v>
      </c>
      <c r="M94" s="89"/>
      <c r="N94" s="89"/>
    </row>
    <row r="95" spans="1:15" ht="27.75" customHeight="1" x14ac:dyDescent="0.25">
      <c r="A95" s="87"/>
      <c r="B95" s="87"/>
      <c r="C95" s="87"/>
      <c r="D95" s="87"/>
      <c r="E95" s="87"/>
      <c r="F95" s="87"/>
      <c r="G95" s="87"/>
      <c r="H95" s="87"/>
      <c r="I95" s="9" t="s">
        <v>7</v>
      </c>
      <c r="J95" s="9" t="s">
        <v>129</v>
      </c>
      <c r="K95" s="9" t="s">
        <v>9</v>
      </c>
      <c r="L95" s="9" t="s">
        <v>7</v>
      </c>
      <c r="M95" s="9" t="s">
        <v>129</v>
      </c>
      <c r="N95" s="9" t="s">
        <v>9</v>
      </c>
    </row>
    <row r="96" spans="1:15" ht="15" customHeight="1" x14ac:dyDescent="0.25">
      <c r="A96" s="3" t="s">
        <v>130</v>
      </c>
      <c r="B96" s="6"/>
      <c r="C96" s="6"/>
      <c r="D96" s="6"/>
      <c r="E96" s="6"/>
      <c r="F96" s="6"/>
      <c r="G96" s="6"/>
      <c r="H96" s="10"/>
      <c r="I96" s="19">
        <v>579.32000000000005</v>
      </c>
      <c r="J96" s="9"/>
      <c r="K96" s="9"/>
      <c r="L96" s="22">
        <v>795.87</v>
      </c>
      <c r="M96" s="28"/>
      <c r="N96" s="9"/>
    </row>
    <row r="97" spans="1:17" ht="21.75" customHeight="1" x14ac:dyDescent="0.25">
      <c r="A97" s="12" t="s">
        <v>11</v>
      </c>
      <c r="B97" s="90" t="s">
        <v>12</v>
      </c>
      <c r="C97" s="90"/>
      <c r="D97" s="90"/>
      <c r="E97" s="90"/>
      <c r="F97" s="90"/>
      <c r="G97" s="90"/>
      <c r="H97" s="90"/>
      <c r="I97" s="19">
        <v>257.62</v>
      </c>
      <c r="J97" s="9"/>
      <c r="K97" s="9"/>
      <c r="L97" s="22">
        <v>353.92</v>
      </c>
      <c r="M97" s="28"/>
      <c r="N97" s="9"/>
    </row>
    <row r="98" spans="1:17" ht="23.25" customHeight="1" x14ac:dyDescent="0.25">
      <c r="A98" s="13" t="s">
        <v>13</v>
      </c>
      <c r="B98" s="91" t="s">
        <v>14</v>
      </c>
      <c r="C98" s="91"/>
      <c r="D98" s="91"/>
      <c r="E98" s="91"/>
      <c r="F98" s="91"/>
      <c r="G98" s="91"/>
      <c r="H98" s="91"/>
      <c r="I98" s="19">
        <v>321.7</v>
      </c>
      <c r="J98" s="9"/>
      <c r="K98" s="9"/>
      <c r="L98" s="22">
        <v>441.95</v>
      </c>
      <c r="M98" s="28"/>
      <c r="N98" s="9"/>
    </row>
    <row r="99" spans="1:17" ht="15" customHeight="1" x14ac:dyDescent="0.25">
      <c r="A99" s="92" t="s">
        <v>131</v>
      </c>
      <c r="B99" s="92"/>
      <c r="C99" s="92"/>
      <c r="D99" s="92"/>
      <c r="E99" s="92"/>
      <c r="F99" s="92"/>
      <c r="G99" s="92"/>
      <c r="H99" s="92"/>
      <c r="I99" s="92"/>
      <c r="J99" s="17">
        <f>$J$10-$N$10</f>
        <v>0</v>
      </c>
      <c r="K99" s="16">
        <f>$I$96*J99</f>
        <v>0</v>
      </c>
      <c r="L99" s="29"/>
      <c r="M99" s="17">
        <f>$J$10-$N$10</f>
        <v>0</v>
      </c>
      <c r="N99" s="16">
        <f>$L$96*M99</f>
        <v>0</v>
      </c>
    </row>
    <row r="100" spans="1:17" ht="30.75" customHeight="1" x14ac:dyDescent="0.25">
      <c r="A100" s="30"/>
      <c r="B100" s="31"/>
      <c r="C100" s="31"/>
      <c r="D100" s="31"/>
      <c r="E100" s="31"/>
      <c r="F100" s="31"/>
      <c r="G100" s="31"/>
      <c r="H100" s="31"/>
      <c r="I100" s="32" t="s">
        <v>7</v>
      </c>
      <c r="J100" s="32" t="s">
        <v>132</v>
      </c>
      <c r="K100" s="32" t="s">
        <v>9</v>
      </c>
      <c r="L100" s="32" t="s">
        <v>7</v>
      </c>
      <c r="M100" s="32" t="s">
        <v>132</v>
      </c>
      <c r="N100" s="32" t="s">
        <v>9</v>
      </c>
    </row>
    <row r="101" spans="1:17" ht="15" customHeight="1" x14ac:dyDescent="0.25">
      <c r="A101" s="33" t="s">
        <v>133</v>
      </c>
      <c r="B101" s="110" t="s">
        <v>134</v>
      </c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</row>
    <row r="102" spans="1:17" ht="15.75" x14ac:dyDescent="0.25">
      <c r="A102" s="111" t="s">
        <v>135</v>
      </c>
      <c r="B102" s="111"/>
      <c r="C102" s="111"/>
      <c r="D102" s="111"/>
      <c r="E102" s="111"/>
      <c r="F102" s="111"/>
      <c r="G102" s="111"/>
      <c r="H102" s="35">
        <v>0.4</v>
      </c>
      <c r="I102" s="36">
        <v>3655.77</v>
      </c>
      <c r="J102" s="37" t="str">
        <f>IF(P102=0,"",IF($J$11=3,"+","++"))</f>
        <v/>
      </c>
      <c r="K102" s="38">
        <f>_xlfn.IFS(J102="",0,J102="+",I102*($J$10-$N$10),J102="++",I102*2*($J$10-$N$10))</f>
        <v>0</v>
      </c>
      <c r="L102" s="36">
        <v>6130.35</v>
      </c>
      <c r="M102" s="37" t="str">
        <f>IF(Q102=0,"",IF($J$11=3,"+","++"))</f>
        <v/>
      </c>
      <c r="N102" s="38">
        <f>_xlfn.IFS(M102="",0,M102="+",L102*($J$10-$N$10),M102="++",L102*2*($J$10-$N$10))</f>
        <v>0</v>
      </c>
      <c r="O102" s="97" t="s">
        <v>136</v>
      </c>
      <c r="P102">
        <f>SUM(J25:J31)+SUM(J37:J40)</f>
        <v>0</v>
      </c>
      <c r="Q102">
        <f>SUM(M25:M31)+SUM(M37:M40)</f>
        <v>0</v>
      </c>
    </row>
    <row r="103" spans="1:17" ht="15.75" x14ac:dyDescent="0.25">
      <c r="A103" s="112" t="s">
        <v>137</v>
      </c>
      <c r="B103" s="112"/>
      <c r="C103" s="112"/>
      <c r="D103" s="112"/>
      <c r="E103" s="112"/>
      <c r="F103" s="112"/>
      <c r="G103" s="112"/>
      <c r="H103" s="25" t="s">
        <v>38</v>
      </c>
      <c r="I103" s="19">
        <v>2069.2199999999998</v>
      </c>
      <c r="J103" s="37" t="str">
        <f>IF(P103=0,"",IF($J$11=3,"+","++"))</f>
        <v/>
      </c>
      <c r="K103" s="38">
        <f>_xlfn.IFS(J103="",0,J103="+",I103*($J$10-$N$10),J103="++",I103*2*($J$10-$N$10))</f>
        <v>0</v>
      </c>
      <c r="L103" s="19">
        <v>9854.8799999999992</v>
      </c>
      <c r="M103" s="37" t="str">
        <f>IF(Q103=0,"",IF($J$11=3,"+","++"))</f>
        <v/>
      </c>
      <c r="N103" s="38">
        <f>_xlfn.IFS(M103="",0,M103="+",L103*($J$10-$N$10),M103="++",L103*2*($J$10-$N$10))</f>
        <v>0</v>
      </c>
      <c r="O103" s="97"/>
      <c r="P103">
        <f>SUM(J32:J35)</f>
        <v>0</v>
      </c>
      <c r="Q103">
        <f>SUM(M32:M35)</f>
        <v>0</v>
      </c>
    </row>
    <row r="104" spans="1:17" x14ac:dyDescent="0.25">
      <c r="A104" s="113" t="s">
        <v>138</v>
      </c>
      <c r="B104" s="113"/>
      <c r="C104" s="113"/>
      <c r="D104" s="113"/>
      <c r="E104" s="113"/>
      <c r="F104" s="113"/>
      <c r="G104" s="113"/>
      <c r="H104" s="113"/>
      <c r="I104" s="113"/>
      <c r="J104" s="39">
        <f>$J$10-$N$10</f>
        <v>0</v>
      </c>
      <c r="K104" s="40">
        <f>SUM(K102:K103)</f>
        <v>0</v>
      </c>
      <c r="L104" s="39"/>
      <c r="M104" s="39">
        <f>$J$10-$N$10</f>
        <v>0</v>
      </c>
      <c r="N104" s="40">
        <f>SUM(N102:N103)</f>
        <v>0</v>
      </c>
      <c r="O104" s="97"/>
    </row>
    <row r="105" spans="1:17" x14ac:dyDescent="0.25">
      <c r="A105" s="33" t="s">
        <v>133</v>
      </c>
      <c r="B105" s="110" t="s">
        <v>139</v>
      </c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97"/>
    </row>
    <row r="106" spans="1:17" ht="15.75" x14ac:dyDescent="0.25">
      <c r="A106" s="111" t="s">
        <v>140</v>
      </c>
      <c r="B106" s="111"/>
      <c r="C106" s="111"/>
      <c r="D106" s="111"/>
      <c r="E106" s="111"/>
      <c r="F106" s="111"/>
      <c r="G106" s="111"/>
      <c r="H106" s="35">
        <v>0.4</v>
      </c>
      <c r="I106" s="36">
        <v>3683.65</v>
      </c>
      <c r="J106" s="37" t="str">
        <f t="shared" ref="J106:J107" si="5">IF(P106=0,"",IF($J$11=3,"+","++"))</f>
        <v/>
      </c>
      <c r="K106" s="38">
        <f>_xlfn.IFS(J106="",0,J106="+",I106*($J$10-$N$10),J106="++",I106*2*($J$10-$N$10))</f>
        <v>0</v>
      </c>
      <c r="L106" s="36">
        <v>2025.35</v>
      </c>
      <c r="M106" s="37" t="str">
        <f t="shared" ref="M106:M107" si="6">IF(Q106=0,"",IF($J$11=3,"+","++"))</f>
        <v/>
      </c>
      <c r="N106" s="38">
        <f>_xlfn.IFS(M106="",0,M106="+",L106*($J$10-$N$10),M106="++",L106*2*($J$10-$N$10))</f>
        <v>0</v>
      </c>
      <c r="O106" s="97"/>
      <c r="P106">
        <f>SUM(J44:J50)+SUM(J57:J58)+SUM(J60:J63)+SUM(J68:J70)+SUM(J74:J74)</f>
        <v>0</v>
      </c>
      <c r="Q106">
        <f>SUM(M44:M50)+SUM(M57:M58)+SUM(M60:M63)+SUM(M68:M70)+SUM(M74:M74)</f>
        <v>0</v>
      </c>
    </row>
    <row r="107" spans="1:17" ht="15.75" x14ac:dyDescent="0.25">
      <c r="A107" s="112" t="s">
        <v>141</v>
      </c>
      <c r="B107" s="112"/>
      <c r="C107" s="112"/>
      <c r="D107" s="112"/>
      <c r="E107" s="112"/>
      <c r="F107" s="112"/>
      <c r="G107" s="112"/>
      <c r="H107" s="25" t="s">
        <v>38</v>
      </c>
      <c r="I107" s="19">
        <v>3960.29</v>
      </c>
      <c r="J107" s="37" t="str">
        <f t="shared" si="5"/>
        <v/>
      </c>
      <c r="K107" s="38">
        <f>_xlfn.IFS(J107="",0,J107="+",I107*($J$10-$N$10),J107="++",I107*2*($J$10-$N$10))</f>
        <v>0</v>
      </c>
      <c r="L107" s="22" t="s">
        <v>123</v>
      </c>
      <c r="M107" s="37" t="str">
        <f t="shared" si="6"/>
        <v/>
      </c>
      <c r="N107" s="38">
        <f>_xlfn.IFS(M107="",0,M107="+",L107*($J$10-$N$10),M107="++",L107*2*($J$10-$N$10))</f>
        <v>0</v>
      </c>
      <c r="O107" s="97"/>
      <c r="P107">
        <f>SUM(J51:J55)+SUM(J64:J66)+SUM(J71:J72)</f>
        <v>0</v>
      </c>
      <c r="Q107">
        <f>SUM(M51:M55)+SUM(M64:M66)+SUM(M71:M72)</f>
        <v>0</v>
      </c>
    </row>
    <row r="108" spans="1:17" x14ac:dyDescent="0.25">
      <c r="A108" s="113" t="s">
        <v>142</v>
      </c>
      <c r="B108" s="113"/>
      <c r="C108" s="113"/>
      <c r="D108" s="113"/>
      <c r="E108" s="113"/>
      <c r="F108" s="113"/>
      <c r="G108" s="113"/>
      <c r="H108" s="113"/>
      <c r="I108" s="113"/>
      <c r="J108" s="39">
        <f>$J$10-$N$10</f>
        <v>0</v>
      </c>
      <c r="K108" s="40">
        <f>SUM(K106:K107)</f>
        <v>0</v>
      </c>
      <c r="L108" s="39"/>
      <c r="M108" s="39">
        <f>$J$10-$N$10</f>
        <v>0</v>
      </c>
      <c r="N108" s="40">
        <f>SUM(N106:N107)</f>
        <v>0</v>
      </c>
      <c r="O108" s="97"/>
    </row>
    <row r="109" spans="1:17" x14ac:dyDescent="0.25">
      <c r="A109" s="33" t="s">
        <v>143</v>
      </c>
      <c r="B109" s="110" t="s">
        <v>101</v>
      </c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97"/>
    </row>
    <row r="110" spans="1:17" ht="15.75" x14ac:dyDescent="0.25">
      <c r="A110" s="111" t="s">
        <v>144</v>
      </c>
      <c r="B110" s="111"/>
      <c r="C110" s="111"/>
      <c r="D110" s="111"/>
      <c r="E110" s="111"/>
      <c r="F110" s="111"/>
      <c r="G110" s="111"/>
      <c r="H110" s="41" t="s">
        <v>38</v>
      </c>
      <c r="I110" s="36">
        <v>611.83000000000004</v>
      </c>
      <c r="J110" s="37" t="str">
        <f>IF(P110=0,"",IF($J$11=3,"+","++"))</f>
        <v/>
      </c>
      <c r="K110" s="38">
        <f>_xlfn.IFS(J110="",0,J110="+",I110*($J$10-$N$10),J110="++",I110*2*($J$10-$N$10))</f>
        <v>0</v>
      </c>
      <c r="L110" s="36">
        <v>611.83000000000004</v>
      </c>
      <c r="M110" s="37" t="str">
        <f>IF(Q110=0,"",IF($J$11=3,"+","++"))</f>
        <v/>
      </c>
      <c r="N110" s="38">
        <f>_xlfn.IFS(M110="",0,M110="+",L110*($J$10-$N$10),M110="++",L110*2*($J$10-$N$10))</f>
        <v>0</v>
      </c>
      <c r="O110" s="97"/>
      <c r="P110">
        <f>SUM(J78:J78)</f>
        <v>0</v>
      </c>
      <c r="Q110">
        <f>SUM(M78:M78)</f>
        <v>0</v>
      </c>
    </row>
    <row r="111" spans="1:17" x14ac:dyDescent="0.25">
      <c r="A111" s="113" t="s">
        <v>145</v>
      </c>
      <c r="B111" s="113"/>
      <c r="C111" s="113"/>
      <c r="D111" s="113"/>
      <c r="E111" s="113"/>
      <c r="F111" s="113"/>
      <c r="G111" s="113"/>
      <c r="H111" s="113"/>
      <c r="I111" s="113"/>
      <c r="J111" s="39">
        <f>$J$10-$N$10</f>
        <v>0</v>
      </c>
      <c r="K111" s="40">
        <f>SUM(K110:K110)</f>
        <v>0</v>
      </c>
      <c r="L111" s="39"/>
      <c r="M111" s="39">
        <f>$J$10-$N$10</f>
        <v>0</v>
      </c>
      <c r="N111" s="40">
        <f>SUM(N110:N110)</f>
        <v>0</v>
      </c>
      <c r="O111" s="97"/>
    </row>
    <row r="112" spans="1:17" x14ac:dyDescent="0.25">
      <c r="A112" s="33" t="s">
        <v>146</v>
      </c>
      <c r="B112" s="110" t="s">
        <v>106</v>
      </c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97"/>
    </row>
    <row r="113" spans="1:17" ht="27" customHeight="1" x14ac:dyDescent="0.25">
      <c r="A113" s="34" t="s">
        <v>147</v>
      </c>
      <c r="B113" s="114" t="s">
        <v>148</v>
      </c>
      <c r="C113" s="114"/>
      <c r="D113" s="114"/>
      <c r="E113" s="114"/>
      <c r="F113" s="114"/>
      <c r="G113" s="114"/>
      <c r="H113" s="115" t="s">
        <v>149</v>
      </c>
      <c r="I113" s="36">
        <v>12432.95</v>
      </c>
      <c r="J113" s="37" t="str">
        <f t="shared" ref="J113:J121" si="7">IF(P113=0,"",IF($J$11=3,"+","++"))</f>
        <v/>
      </c>
      <c r="K113" s="38">
        <f t="shared" ref="K113:K121" si="8">_xlfn.IFS(J113="",0,J113="+",I113*($J$10-$N$10),J113="++",I113*2*($J$10-$N$10))</f>
        <v>0</v>
      </c>
      <c r="L113" s="36">
        <v>12708.44</v>
      </c>
      <c r="M113" s="37" t="str">
        <f t="shared" ref="M113:M119" si="9">IF(Q113=0,"",IF($J$11=3,"+","++"))</f>
        <v/>
      </c>
      <c r="N113" s="38">
        <f t="shared" ref="N113:N119" si="10">_xlfn.IFS(M113="",0,M113="+",L113*($J$10-$N$10),M113="++",L113*2*($J$10-$N$10))</f>
        <v>0</v>
      </c>
      <c r="O113" s="97"/>
      <c r="P113">
        <f t="shared" ref="P113:P121" si="11">J82</f>
        <v>0</v>
      </c>
      <c r="Q113">
        <f t="shared" ref="Q113:Q121" si="12">M82</f>
        <v>0</v>
      </c>
    </row>
    <row r="114" spans="1:17" ht="27" customHeight="1" x14ac:dyDescent="0.25">
      <c r="A114" s="12" t="s">
        <v>150</v>
      </c>
      <c r="B114" s="116" t="s">
        <v>151</v>
      </c>
      <c r="C114" s="116"/>
      <c r="D114" s="116"/>
      <c r="E114" s="116"/>
      <c r="F114" s="116"/>
      <c r="G114" s="116"/>
      <c r="H114" s="115"/>
      <c r="I114" s="19">
        <v>8521.0300000000007</v>
      </c>
      <c r="J114" s="37" t="str">
        <f t="shared" si="7"/>
        <v/>
      </c>
      <c r="K114" s="38">
        <f t="shared" si="8"/>
        <v>0</v>
      </c>
      <c r="L114" s="19">
        <v>8474.9</v>
      </c>
      <c r="M114" s="37" t="str">
        <f t="shared" si="9"/>
        <v/>
      </c>
      <c r="N114" s="38">
        <f t="shared" si="10"/>
        <v>0</v>
      </c>
      <c r="O114" s="97"/>
      <c r="P114">
        <f t="shared" si="11"/>
        <v>0</v>
      </c>
      <c r="Q114">
        <f t="shared" si="12"/>
        <v>0</v>
      </c>
    </row>
    <row r="115" spans="1:17" ht="27" customHeight="1" x14ac:dyDescent="0.25">
      <c r="A115" s="12" t="s">
        <v>152</v>
      </c>
      <c r="B115" s="116" t="s">
        <v>153</v>
      </c>
      <c r="C115" s="116"/>
      <c r="D115" s="116"/>
      <c r="E115" s="116"/>
      <c r="F115" s="116"/>
      <c r="G115" s="116"/>
      <c r="H115" s="115"/>
      <c r="I115" s="19">
        <v>6199.5</v>
      </c>
      <c r="J115" s="37" t="str">
        <f t="shared" si="7"/>
        <v/>
      </c>
      <c r="K115" s="38">
        <f t="shared" si="8"/>
        <v>0</v>
      </c>
      <c r="L115" s="19">
        <v>5838.38</v>
      </c>
      <c r="M115" s="37" t="str">
        <f t="shared" si="9"/>
        <v/>
      </c>
      <c r="N115" s="38">
        <f t="shared" si="10"/>
        <v>0</v>
      </c>
      <c r="O115" s="97"/>
      <c r="P115">
        <f t="shared" si="11"/>
        <v>0</v>
      </c>
      <c r="Q115">
        <f t="shared" si="12"/>
        <v>0</v>
      </c>
    </row>
    <row r="116" spans="1:17" ht="27" customHeight="1" x14ac:dyDescent="0.25">
      <c r="A116" s="12" t="s">
        <v>154</v>
      </c>
      <c r="B116" s="116" t="s">
        <v>155</v>
      </c>
      <c r="C116" s="116"/>
      <c r="D116" s="116"/>
      <c r="E116" s="116"/>
      <c r="F116" s="116"/>
      <c r="G116" s="116"/>
      <c r="H116" s="115"/>
      <c r="I116" s="19">
        <v>3569.83</v>
      </c>
      <c r="J116" s="37" t="str">
        <f t="shared" si="7"/>
        <v/>
      </c>
      <c r="K116" s="38">
        <f t="shared" si="8"/>
        <v>0</v>
      </c>
      <c r="L116" s="19">
        <v>5873.56</v>
      </c>
      <c r="M116" s="37" t="str">
        <f t="shared" si="9"/>
        <v/>
      </c>
      <c r="N116" s="38">
        <f t="shared" si="10"/>
        <v>0</v>
      </c>
      <c r="O116" s="97"/>
      <c r="P116">
        <f t="shared" si="11"/>
        <v>0</v>
      </c>
      <c r="Q116">
        <f t="shared" si="12"/>
        <v>0</v>
      </c>
    </row>
    <row r="117" spans="1:17" ht="27" customHeight="1" x14ac:dyDescent="0.25">
      <c r="A117" s="12" t="s">
        <v>156</v>
      </c>
      <c r="B117" s="116" t="s">
        <v>157</v>
      </c>
      <c r="C117" s="116"/>
      <c r="D117" s="116"/>
      <c r="E117" s="116"/>
      <c r="F117" s="116"/>
      <c r="G117" s="116"/>
      <c r="H117" s="115"/>
      <c r="I117" s="19">
        <v>4117.09</v>
      </c>
      <c r="J117" s="37" t="str">
        <f t="shared" si="7"/>
        <v/>
      </c>
      <c r="K117" s="38">
        <f t="shared" si="8"/>
        <v>0</v>
      </c>
      <c r="L117" s="19">
        <v>5730.47</v>
      </c>
      <c r="M117" s="37" t="str">
        <f t="shared" si="9"/>
        <v/>
      </c>
      <c r="N117" s="38">
        <f t="shared" si="10"/>
        <v>0</v>
      </c>
      <c r="O117" s="97"/>
      <c r="P117">
        <f t="shared" si="11"/>
        <v>0</v>
      </c>
      <c r="Q117">
        <f t="shared" si="12"/>
        <v>0</v>
      </c>
    </row>
    <row r="118" spans="1:17" ht="27" customHeight="1" x14ac:dyDescent="0.25">
      <c r="A118" s="12" t="s">
        <v>158</v>
      </c>
      <c r="B118" s="116" t="s">
        <v>159</v>
      </c>
      <c r="C118" s="116"/>
      <c r="D118" s="116"/>
      <c r="E118" s="116"/>
      <c r="F118" s="116"/>
      <c r="G118" s="116"/>
      <c r="H118" s="115"/>
      <c r="I118" s="19">
        <v>2470.0700000000002</v>
      </c>
      <c r="J118" s="37" t="str">
        <f t="shared" si="7"/>
        <v/>
      </c>
      <c r="K118" s="38">
        <f t="shared" si="8"/>
        <v>0</v>
      </c>
      <c r="L118" s="19">
        <v>3845.8</v>
      </c>
      <c r="M118" s="37" t="str">
        <f t="shared" si="9"/>
        <v/>
      </c>
      <c r="N118" s="38">
        <f t="shared" si="10"/>
        <v>0</v>
      </c>
      <c r="O118" s="97"/>
      <c r="P118">
        <f t="shared" si="11"/>
        <v>0</v>
      </c>
      <c r="Q118">
        <f t="shared" si="12"/>
        <v>0</v>
      </c>
    </row>
    <row r="119" spans="1:17" ht="27" customHeight="1" x14ac:dyDescent="0.25">
      <c r="A119" s="12" t="s">
        <v>160</v>
      </c>
      <c r="B119" s="116" t="s">
        <v>161</v>
      </c>
      <c r="C119" s="116"/>
      <c r="D119" s="116"/>
      <c r="E119" s="116"/>
      <c r="F119" s="116"/>
      <c r="G119" s="116"/>
      <c r="H119" s="115"/>
      <c r="I119" s="19">
        <v>1947.37</v>
      </c>
      <c r="J119" s="37" t="str">
        <f t="shared" si="7"/>
        <v/>
      </c>
      <c r="K119" s="38">
        <f t="shared" si="8"/>
        <v>0</v>
      </c>
      <c r="L119" s="19">
        <v>2341.1999999999998</v>
      </c>
      <c r="M119" s="37" t="str">
        <f t="shared" si="9"/>
        <v/>
      </c>
      <c r="N119" s="38">
        <f t="shared" si="10"/>
        <v>0</v>
      </c>
      <c r="O119" s="97"/>
      <c r="P119">
        <f t="shared" si="11"/>
        <v>0</v>
      </c>
      <c r="Q119">
        <f t="shared" si="12"/>
        <v>0</v>
      </c>
    </row>
    <row r="120" spans="1:17" ht="27" customHeight="1" x14ac:dyDescent="0.25">
      <c r="A120" s="12" t="s">
        <v>162</v>
      </c>
      <c r="B120" s="116" t="s">
        <v>163</v>
      </c>
      <c r="C120" s="116"/>
      <c r="D120" s="116"/>
      <c r="E120" s="116"/>
      <c r="F120" s="116"/>
      <c r="G120" s="116"/>
      <c r="H120" s="115"/>
      <c r="I120" s="19">
        <v>3893.19</v>
      </c>
      <c r="J120" s="37" t="str">
        <f t="shared" si="7"/>
        <v/>
      </c>
      <c r="K120" s="38">
        <f t="shared" si="8"/>
        <v>0</v>
      </c>
      <c r="L120" s="22" t="s">
        <v>123</v>
      </c>
      <c r="M120" s="42"/>
      <c r="N120" s="19"/>
      <c r="O120" s="97"/>
      <c r="P120">
        <f t="shared" si="11"/>
        <v>0</v>
      </c>
      <c r="Q120" s="43">
        <f t="shared" si="12"/>
        <v>0</v>
      </c>
    </row>
    <row r="121" spans="1:17" ht="27" customHeight="1" x14ac:dyDescent="0.25">
      <c r="A121" s="12" t="s">
        <v>164</v>
      </c>
      <c r="B121" s="116" t="s">
        <v>165</v>
      </c>
      <c r="C121" s="116"/>
      <c r="D121" s="116"/>
      <c r="E121" s="116"/>
      <c r="F121" s="116"/>
      <c r="G121" s="116"/>
      <c r="H121" s="115"/>
      <c r="I121" s="19">
        <v>3439.02</v>
      </c>
      <c r="J121" s="37" t="str">
        <f t="shared" si="7"/>
        <v/>
      </c>
      <c r="K121" s="38">
        <f t="shared" si="8"/>
        <v>0</v>
      </c>
      <c r="L121" s="22" t="s">
        <v>123</v>
      </c>
      <c r="M121" s="42"/>
      <c r="N121" s="19"/>
      <c r="O121" s="97"/>
      <c r="P121">
        <f t="shared" si="11"/>
        <v>0</v>
      </c>
      <c r="Q121" s="43">
        <f t="shared" si="12"/>
        <v>0</v>
      </c>
    </row>
    <row r="122" spans="1:17" x14ac:dyDescent="0.25">
      <c r="A122" s="92" t="s">
        <v>166</v>
      </c>
      <c r="B122" s="92"/>
      <c r="C122" s="92"/>
      <c r="D122" s="92"/>
      <c r="E122" s="92"/>
      <c r="F122" s="92"/>
      <c r="G122" s="92"/>
      <c r="H122" s="92"/>
      <c r="I122" s="92"/>
      <c r="J122" s="17">
        <f>$J$10-$N$10</f>
        <v>0</v>
      </c>
      <c r="K122" s="44">
        <f>SUM(K113:K121)</f>
        <v>0</v>
      </c>
      <c r="L122" s="17"/>
      <c r="M122" s="17">
        <f>$J$10-$N$10</f>
        <v>0</v>
      </c>
      <c r="N122" s="16">
        <f>SUM(N113:N121)</f>
        <v>0</v>
      </c>
    </row>
    <row r="124" spans="1:17" ht="17.25" customHeight="1" x14ac:dyDescent="0.25">
      <c r="A124" s="45" t="s">
        <v>167</v>
      </c>
      <c r="B124" s="46"/>
      <c r="C124" s="46"/>
      <c r="D124" s="46"/>
      <c r="E124" s="46"/>
      <c r="F124" s="46"/>
      <c r="G124" s="46"/>
      <c r="H124" s="47"/>
      <c r="I124" s="88" t="s">
        <v>128</v>
      </c>
      <c r="J124" s="88"/>
      <c r="K124" s="88"/>
      <c r="L124" s="89" t="s">
        <v>6</v>
      </c>
      <c r="M124" s="89"/>
      <c r="N124" s="89"/>
    </row>
    <row r="125" spans="1:17" ht="28.5" customHeight="1" x14ac:dyDescent="0.25">
      <c r="A125" s="123" t="s">
        <v>4</v>
      </c>
      <c r="B125" s="123"/>
      <c r="C125" s="123"/>
      <c r="D125" s="124" t="s">
        <v>168</v>
      </c>
      <c r="E125" s="124"/>
      <c r="F125" s="124"/>
      <c r="G125" s="124"/>
      <c r="H125" s="124"/>
      <c r="I125" s="125">
        <f>IF($J$10=0,0,IF($J$10&gt;15,IF($J$10=0,0,IF($J$10&gt;150,K20+K41+K75+K79+K91,K20)),IF($J$9="да",466.1,IF($J$10&gt;150,K20+K41+K75+K79+K91,K20))))</f>
        <v>0</v>
      </c>
      <c r="J125" s="125"/>
      <c r="K125" s="125"/>
      <c r="L125" s="125">
        <f>IF($J$10=0,0,IF($J$10&gt;15,IF($J$10=0,0,IF($J$10&gt;150,N20+N41+N75+N79+N91,N20)),IF($J$9="да",466.1,IF($J$10&gt;150,N20+N41+N75+N79+N91,N20))))</f>
        <v>0</v>
      </c>
      <c r="M125" s="125"/>
      <c r="N125" s="125"/>
    </row>
    <row r="126" spans="1:17" ht="18" customHeight="1" x14ac:dyDescent="0.25">
      <c r="A126" s="123"/>
      <c r="B126" s="123"/>
      <c r="C126" s="123"/>
      <c r="D126" s="124" t="s">
        <v>169</v>
      </c>
      <c r="E126" s="124"/>
      <c r="F126" s="124"/>
      <c r="G126" s="124"/>
      <c r="H126" s="124"/>
      <c r="I126" s="125">
        <f>I125*18%</f>
        <v>0</v>
      </c>
      <c r="J126" s="125"/>
      <c r="K126" s="125"/>
      <c r="L126" s="125">
        <f>L125*18%</f>
        <v>0</v>
      </c>
      <c r="M126" s="125"/>
      <c r="N126" s="125"/>
    </row>
    <row r="127" spans="1:17" ht="28.5" customHeight="1" x14ac:dyDescent="0.25">
      <c r="A127" s="123"/>
      <c r="B127" s="123"/>
      <c r="C127" s="123"/>
      <c r="D127" s="124" t="s">
        <v>170</v>
      </c>
      <c r="E127" s="124"/>
      <c r="F127" s="124"/>
      <c r="G127" s="124"/>
      <c r="H127" s="124"/>
      <c r="I127" s="109">
        <f>SUM(I125:K126)</f>
        <v>0</v>
      </c>
      <c r="J127" s="109"/>
      <c r="K127" s="109"/>
      <c r="L127" s="109">
        <f>SUM(L125:N126)</f>
        <v>0</v>
      </c>
      <c r="M127" s="109"/>
      <c r="N127" s="109"/>
    </row>
    <row r="128" spans="1:17" ht="28.5" customHeight="1" x14ac:dyDescent="0.25">
      <c r="A128" s="123" t="s">
        <v>171</v>
      </c>
      <c r="B128" s="123"/>
      <c r="C128" s="123"/>
      <c r="D128" s="124" t="s">
        <v>168</v>
      </c>
      <c r="E128" s="124"/>
      <c r="F128" s="124"/>
      <c r="G128" s="124"/>
      <c r="H128" s="124"/>
      <c r="I128" s="125">
        <f>IF($J$10&gt;15,IF($J$10=0,0,IF($J$10&gt;150,K99+K104+K108+K111+K122,K99)),IF($J$9="да",466.1,IF($J$10&gt;150,K99+K104+K108+K111+K122,K99)))</f>
        <v>0</v>
      </c>
      <c r="J128" s="125"/>
      <c r="K128" s="125"/>
      <c r="L128" s="125">
        <f>IF($J$10&gt;15,IF($J$10=0,0,IF($J$10&gt;150,N99+N104+N108+N111+N122,N99)),IF($J$9="да",466.1,IF($J$10&gt;150,N99+N104+N108+N111+N122,N99)))</f>
        <v>0</v>
      </c>
      <c r="M128" s="125"/>
      <c r="N128" s="125"/>
    </row>
    <row r="129" spans="1:14" ht="17.25" customHeight="1" x14ac:dyDescent="0.25">
      <c r="A129" s="123"/>
      <c r="B129" s="123"/>
      <c r="C129" s="123"/>
      <c r="D129" s="124" t="s">
        <v>169</v>
      </c>
      <c r="E129" s="124"/>
      <c r="F129" s="124"/>
      <c r="G129" s="124"/>
      <c r="H129" s="124"/>
      <c r="I129" s="125">
        <f>I128*18%</f>
        <v>0</v>
      </c>
      <c r="J129" s="125"/>
      <c r="K129" s="125"/>
      <c r="L129" s="125">
        <f>L128*18%</f>
        <v>0</v>
      </c>
      <c r="M129" s="125"/>
      <c r="N129" s="125"/>
    </row>
    <row r="130" spans="1:14" ht="28.5" customHeight="1" x14ac:dyDescent="0.25">
      <c r="A130" s="123"/>
      <c r="B130" s="123"/>
      <c r="C130" s="123"/>
      <c r="D130" s="124" t="s">
        <v>170</v>
      </c>
      <c r="E130" s="124"/>
      <c r="F130" s="124"/>
      <c r="G130" s="124"/>
      <c r="H130" s="124"/>
      <c r="I130" s="109">
        <f>SUM(I128:K129)</f>
        <v>0</v>
      </c>
      <c r="J130" s="109"/>
      <c r="K130" s="109"/>
      <c r="L130" s="109">
        <f>SUM(L128:N129)</f>
        <v>0</v>
      </c>
      <c r="M130" s="109"/>
      <c r="N130" s="109"/>
    </row>
  </sheetData>
  <sheetProtection algorithmName="SHA-512" hashValue="JYWjx39enYdgKB4ZUgRnUF9iyYZ7WuwsGGosPeuzBwI1rdirvBR+8p6TzG/KuoZtGqHt6ncFyG+43ivDSmni4Q==" saltValue="odGxBWZLhFPm9r8lb/9ZUA==" spinCount="100000" sheet="1" objects="1" scenarios="1" selectLockedCells="1"/>
  <mergeCells count="170">
    <mergeCell ref="A122:I122"/>
    <mergeCell ref="I124:K124"/>
    <mergeCell ref="L124:N124"/>
    <mergeCell ref="A125:C127"/>
    <mergeCell ref="D125:H125"/>
    <mergeCell ref="I125:K125"/>
    <mergeCell ref="L125:N125"/>
    <mergeCell ref="D126:H126"/>
    <mergeCell ref="I126:K126"/>
    <mergeCell ref="L126:N126"/>
    <mergeCell ref="D127:H127"/>
    <mergeCell ref="I127:K127"/>
    <mergeCell ref="A128:C130"/>
    <mergeCell ref="D128:H128"/>
    <mergeCell ref="I128:K128"/>
    <mergeCell ref="L128:N128"/>
    <mergeCell ref="D129:H129"/>
    <mergeCell ref="I129:K129"/>
    <mergeCell ref="L129:N129"/>
    <mergeCell ref="D130:H130"/>
    <mergeCell ref="I130:K130"/>
    <mergeCell ref="L130:N130"/>
    <mergeCell ref="L127:N127"/>
    <mergeCell ref="B101:N101"/>
    <mergeCell ref="A102:G102"/>
    <mergeCell ref="O102:O121"/>
    <mergeCell ref="A103:G103"/>
    <mergeCell ref="A104:I104"/>
    <mergeCell ref="B105:N105"/>
    <mergeCell ref="A106:G106"/>
    <mergeCell ref="A107:G107"/>
    <mergeCell ref="A108:I108"/>
    <mergeCell ref="B109:N109"/>
    <mergeCell ref="A110:G110"/>
    <mergeCell ref="A111:I111"/>
    <mergeCell ref="B112:N112"/>
    <mergeCell ref="B113:G113"/>
    <mergeCell ref="H113:H121"/>
    <mergeCell ref="B114:G114"/>
    <mergeCell ref="B115:G115"/>
    <mergeCell ref="B116:G116"/>
    <mergeCell ref="B117:G117"/>
    <mergeCell ref="B118:G118"/>
    <mergeCell ref="B119:G119"/>
    <mergeCell ref="B120:G120"/>
    <mergeCell ref="B121:G121"/>
    <mergeCell ref="A91:I91"/>
    <mergeCell ref="A92:M92"/>
    <mergeCell ref="A93:N93"/>
    <mergeCell ref="A94:H95"/>
    <mergeCell ref="I94:K94"/>
    <mergeCell ref="L94:N94"/>
    <mergeCell ref="B97:H97"/>
    <mergeCell ref="B98:H98"/>
    <mergeCell ref="A99:I99"/>
    <mergeCell ref="B74:G74"/>
    <mergeCell ref="A75:I75"/>
    <mergeCell ref="A76:N76"/>
    <mergeCell ref="A77:N77"/>
    <mergeCell ref="B78:G78"/>
    <mergeCell ref="O78:O90"/>
    <mergeCell ref="A79:I79"/>
    <mergeCell ref="A80:N80"/>
    <mergeCell ref="A81:N81"/>
    <mergeCell ref="B82:G82"/>
    <mergeCell ref="H82:H90"/>
    <mergeCell ref="B83:G83"/>
    <mergeCell ref="B84:G84"/>
    <mergeCell ref="B85:G85"/>
    <mergeCell ref="B86:G86"/>
    <mergeCell ref="B87:G87"/>
    <mergeCell ref="B88:G88"/>
    <mergeCell ref="B89:G89"/>
    <mergeCell ref="B90:G90"/>
    <mergeCell ref="A67:N67"/>
    <mergeCell ref="B68:G68"/>
    <mergeCell ref="H68:H70"/>
    <mergeCell ref="B69:G69"/>
    <mergeCell ref="B70:G70"/>
    <mergeCell ref="B71:G71"/>
    <mergeCell ref="H71:H72"/>
    <mergeCell ref="B72:G72"/>
    <mergeCell ref="A73:N73"/>
    <mergeCell ref="A59:N59"/>
    <mergeCell ref="B60:G60"/>
    <mergeCell ref="H60:H63"/>
    <mergeCell ref="B61:G61"/>
    <mergeCell ref="B62:G62"/>
    <mergeCell ref="B63:G63"/>
    <mergeCell ref="B64:G64"/>
    <mergeCell ref="H64:H66"/>
    <mergeCell ref="B65:G65"/>
    <mergeCell ref="B66:G66"/>
    <mergeCell ref="B51:G51"/>
    <mergeCell ref="H51:H55"/>
    <mergeCell ref="B52:G52"/>
    <mergeCell ref="B53:G53"/>
    <mergeCell ref="B54:G54"/>
    <mergeCell ref="B55:G55"/>
    <mergeCell ref="A56:N56"/>
    <mergeCell ref="B57:G57"/>
    <mergeCell ref="H57:H58"/>
    <mergeCell ref="B58:G58"/>
    <mergeCell ref="A43:N43"/>
    <mergeCell ref="B44:G44"/>
    <mergeCell ref="H44:H50"/>
    <mergeCell ref="B45:G45"/>
    <mergeCell ref="B46:G46"/>
    <mergeCell ref="B47:G47"/>
    <mergeCell ref="B48:G48"/>
    <mergeCell ref="B49:G49"/>
    <mergeCell ref="B50:G50"/>
    <mergeCell ref="A23:N23"/>
    <mergeCell ref="O23:O74"/>
    <mergeCell ref="A24:N24"/>
    <mergeCell ref="B25:G25"/>
    <mergeCell ref="H25:H31"/>
    <mergeCell ref="B26:G26"/>
    <mergeCell ref="B27:G27"/>
    <mergeCell ref="B28:G28"/>
    <mergeCell ref="B29:G29"/>
    <mergeCell ref="B30:G30"/>
    <mergeCell ref="B31:G31"/>
    <mergeCell ref="B32:G32"/>
    <mergeCell ref="H32:H35"/>
    <mergeCell ref="B33:G33"/>
    <mergeCell ref="B34:G34"/>
    <mergeCell ref="B35:G35"/>
    <mergeCell ref="A36:N36"/>
    <mergeCell ref="B37:G37"/>
    <mergeCell ref="H37:H40"/>
    <mergeCell ref="B38:G38"/>
    <mergeCell ref="B39:G39"/>
    <mergeCell ref="B40:G40"/>
    <mergeCell ref="A41:I41"/>
    <mergeCell ref="A42:N42"/>
    <mergeCell ref="A14:N14"/>
    <mergeCell ref="A15:H16"/>
    <mergeCell ref="I15:K15"/>
    <mergeCell ref="L15:N15"/>
    <mergeCell ref="B18:H18"/>
    <mergeCell ref="B19:H19"/>
    <mergeCell ref="A20:I20"/>
    <mergeCell ref="A21:A22"/>
    <mergeCell ref="B21:G22"/>
    <mergeCell ref="H21:H22"/>
    <mergeCell ref="I21:K21"/>
    <mergeCell ref="L21:N21"/>
    <mergeCell ref="A1:I1"/>
    <mergeCell ref="A2:B2"/>
    <mergeCell ref="C2:N2"/>
    <mergeCell ref="A3:B3"/>
    <mergeCell ref="C3:N3"/>
    <mergeCell ref="A10:I10"/>
    <mergeCell ref="A11:I11"/>
    <mergeCell ref="A12:I12"/>
    <mergeCell ref="A13:M13"/>
    <mergeCell ref="J4:K4"/>
    <mergeCell ref="M4:N4"/>
    <mergeCell ref="A6:H6"/>
    <mergeCell ref="A7:H7"/>
    <mergeCell ref="M6:N6"/>
    <mergeCell ref="M7:N7"/>
    <mergeCell ref="J6:K6"/>
    <mergeCell ref="J7:K7"/>
    <mergeCell ref="A8:N8"/>
    <mergeCell ref="J5:N5"/>
    <mergeCell ref="A5:H5"/>
    <mergeCell ref="K10:M10"/>
    <mergeCell ref="A9:H9"/>
  </mergeCells>
  <dataValidations count="3">
    <dataValidation type="list" showInputMessage="1" showErrorMessage="1" sqref="J11" xr:uid="{E08B4C82-7FFD-4D87-90E1-D04D8F25D882}">
      <formula1>категория</formula1>
    </dataValidation>
    <dataValidation type="list" showInputMessage="1" showErrorMessage="1" sqref="J12" xr:uid="{60950A11-E09F-4EAD-AB43-752535D167A7}">
      <formula1>напряжение</formula1>
    </dataValidation>
    <dataValidation type="list" showInputMessage="1" showErrorMessage="1" sqref="J9" xr:uid="{26C69654-724C-452E-B9F4-61AC49C56444}">
      <formula1>льгота</formula1>
    </dataValidation>
  </dataValidations>
  <pageMargins left="0.70833333333333304" right="0.70833333333333304" top="0.74791666666666701" bottom="0.74791666666666701" header="0.51180555555555496" footer="0.51180555555555496"/>
  <pageSetup paperSize="9" scale="53" firstPageNumber="0" orientation="portrait" horizontalDpi="300" verticalDpi="300" r:id="rId1"/>
  <rowBreaks count="1" manualBreakCount="1">
    <brk id="7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340A2-C24E-4780-BFDB-46D567E743B8}">
  <dimension ref="A1:F4"/>
  <sheetViews>
    <sheetView workbookViewId="0">
      <selection activeCell="F11" sqref="F11"/>
    </sheetView>
  </sheetViews>
  <sheetFormatPr defaultRowHeight="15" x14ac:dyDescent="0.25"/>
  <sheetData>
    <row r="1" spans="1:6" x14ac:dyDescent="0.25">
      <c r="A1" t="s">
        <v>173</v>
      </c>
      <c r="D1" t="s">
        <v>175</v>
      </c>
      <c r="E1" t="s">
        <v>178</v>
      </c>
      <c r="F1" t="s">
        <v>179</v>
      </c>
    </row>
    <row r="2" spans="1:6" x14ac:dyDescent="0.25">
      <c r="A2" t="s">
        <v>172</v>
      </c>
      <c r="D2" t="s">
        <v>176</v>
      </c>
      <c r="E2">
        <v>3</v>
      </c>
      <c r="F2" s="48">
        <v>0.22</v>
      </c>
    </row>
    <row r="3" spans="1:6" x14ac:dyDescent="0.25">
      <c r="A3" t="s">
        <v>174</v>
      </c>
      <c r="D3" t="s">
        <v>177</v>
      </c>
      <c r="E3">
        <v>2</v>
      </c>
      <c r="F3" s="48">
        <v>0.38</v>
      </c>
    </row>
    <row r="4" spans="1:6" x14ac:dyDescent="0.25">
      <c r="E4">
        <v>1</v>
      </c>
      <c r="F4" s="48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расчёт платы</vt:lpstr>
      <vt:lpstr>списки</vt:lpstr>
      <vt:lpstr>city</vt:lpstr>
      <vt:lpstr>'расчёт платы'!Print_Area_0</vt:lpstr>
      <vt:lpstr>категория</vt:lpstr>
      <vt:lpstr>льгота</vt:lpstr>
      <vt:lpstr>напряжение</vt:lpstr>
      <vt:lpstr>'расчёт платы'!Область_печати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mvh</dc:creator>
  <dc:description/>
  <cp:lastModifiedBy>panarina_ea</cp:lastModifiedBy>
  <cp:revision>14</cp:revision>
  <dcterms:created xsi:type="dcterms:W3CDTF">2014-01-13T06:20:59Z</dcterms:created>
  <dcterms:modified xsi:type="dcterms:W3CDTF">2018-10-31T03:02:44Z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