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75" windowHeight="10920" activeTab="1"/>
  </bookViews>
  <sheets>
    <sheet name="ставки_С1_С4_У_У" sheetId="1" r:id="rId1"/>
    <sheet name="для_сайта_Шарыпово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m">#REF!</definedName>
    <definedName name="\n">#REF!</definedName>
    <definedName name="\o">#REF!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SP1">'[1]FES'!#REF!</definedName>
    <definedName name="__SP10">'[1]FES'!#REF!</definedName>
    <definedName name="__SP11">'[1]FES'!#REF!</definedName>
    <definedName name="__SP12">'[1]FES'!#REF!</definedName>
    <definedName name="__SP13">'[1]FES'!#REF!</definedName>
    <definedName name="__SP14">'[1]FES'!#REF!</definedName>
    <definedName name="__SP15">'[1]FES'!#REF!</definedName>
    <definedName name="__SP16">'[1]FES'!#REF!</definedName>
    <definedName name="__SP17">'[1]FES'!#REF!</definedName>
    <definedName name="__SP18">'[1]FES'!#REF!</definedName>
    <definedName name="__SP19">'[1]FES'!#REF!</definedName>
    <definedName name="__SP2">'[1]FES'!#REF!</definedName>
    <definedName name="__SP20">'[1]FES'!#REF!</definedName>
    <definedName name="__SP3">'[1]FES'!#REF!</definedName>
    <definedName name="__SP4">'[1]FES'!#REF!</definedName>
    <definedName name="__SP5">'[1]FES'!#REF!</definedName>
    <definedName name="__SP7">'[1]FES'!#REF!</definedName>
    <definedName name="__SP8">'[1]FES'!#REF!</definedName>
    <definedName name="__SP9">'[1]FES'!#REF!</definedName>
    <definedName name="_1Модуль1_.w">[2]![Модуль1].w</definedName>
    <definedName name="_Cur1">'[3]0'!$C$13</definedName>
    <definedName name="_Cur10">'[3]0'!$C$22</definedName>
    <definedName name="_Cur2">'[3]0'!$C$14</definedName>
    <definedName name="_Cur2121">'[3]Кр.порт'!$O$3</definedName>
    <definedName name="_Cur2122">'[3]Кр.порт'!$P$3</definedName>
    <definedName name="_Cur2161">'[3]Кр.порт'!$O$4</definedName>
    <definedName name="_Cur2162">'[3]Кр.порт'!$P$4</definedName>
    <definedName name="_Cur2221">'[3]Кр.порт'!$O$5</definedName>
    <definedName name="_Cur3">'[3]0'!$C$15</definedName>
    <definedName name="_Cur4">'[3]0'!$C$16</definedName>
    <definedName name="_Cur5">'[3]0'!$C$17</definedName>
    <definedName name="_Cur6">'[3]0'!$C$18</definedName>
    <definedName name="_Cur7">'[3]0'!$C$19</definedName>
    <definedName name="_Cur8">'[3]0'!$C$20</definedName>
    <definedName name="_Cur9">'[3]0'!$C$21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a">[2]![Модуль1].w</definedName>
    <definedName name="ActualDate">'[3]0'!$G$7</definedName>
    <definedName name="addDopInf">'[3]Кр.прод.-Приб.'!$B$149</definedName>
    <definedName name="as">[0]!as</definedName>
    <definedName name="asdfasdfasdf">[0]!asdfasdfasdf</definedName>
    <definedName name="BallCred">'[3]Кр.порт'!$L$4</definedName>
    <definedName name="Bank1">'[3]0'!$B$9</definedName>
    <definedName name="Bank2">'[3]0'!$C$9</definedName>
    <definedName name="Bank3">'[3]0'!$D$9</definedName>
    <definedName name="Bank4">'[3]0'!$E$9</definedName>
    <definedName name="Bank5">'[3]0'!$F$9</definedName>
    <definedName name="Bank6">'[3]0'!$G$9</definedName>
    <definedName name="Bank7">'[3]0'!$H$9</definedName>
    <definedName name="Bank8">'[3]0'!$E$10</definedName>
    <definedName name="Bank9">'[3]0'!$F$10</definedName>
    <definedName name="BisDescr">'[3]Кр.прод.-Приб.'!#REF!</definedName>
    <definedName name="cbv">[0]!cbv</definedName>
    <definedName name="cc">[0]!cc</definedName>
    <definedName name="cjv">[0]!cjv</definedName>
    <definedName name="Click_com1">[0]!Click_com1</definedName>
    <definedName name="ClientKind">'[3]Кр.прод.-Приб.'!$B$6</definedName>
    <definedName name="ClientName">'[3]Кр.прод.-Приб.'!$C$6</definedName>
    <definedName name="cmntAgents">'[3]Упр-рын.'!$B$44</definedName>
    <definedName name="cmntBelong">'[3]Недв-Инв'!$A$20</definedName>
    <definedName name="cmntCredHyst">'[3]Кр.порт'!$B$58</definedName>
    <definedName name="cmntDbtDebCred">'[3]Деб-Кред'!$B$62</definedName>
    <definedName name="cmntDebCred">'[3]Деб-Кред'!$B$57</definedName>
    <definedName name="cmntDebts">'[3]Деб-Кред'!$B$77:$L$79</definedName>
    <definedName name="cmntDeliv">'[3]Кр.прод.-Приб.'!#REF!</definedName>
    <definedName name="cmntDelRep">'[3]Упр-рын.'!$B$13</definedName>
    <definedName name="cmntDiver">'[3]Кр.порт'!$B$113</definedName>
    <definedName name="cmntEstFin">'[3]АГРЕГприб'!$C$54</definedName>
    <definedName name="cmntInOut">'[3]АГРЕГбал'!$B$63</definedName>
    <definedName name="cmntInOut1">'[3]Кр.прод.-Приб.'!$B$157</definedName>
    <definedName name="cmntInvest">'[3]Недв-Инв'!$A$33</definedName>
    <definedName name="cmntMainInf">'[3]Кр.прод.-Приб.'!$B$163</definedName>
    <definedName name="cmntMrktStn">'[3]Упр-рын.'!$B$22</definedName>
    <definedName name="cmntOBOR">'[3]Обор-Реал'!$I$34</definedName>
    <definedName name="cmntZabalance">'[3]Кр.порт'!$B$86</definedName>
    <definedName name="cOBORy">'[3]Курсы пересчета'!$45:$51</definedName>
    <definedName name="CompOt">[0]!CompOt</definedName>
    <definedName name="CompRas">[0]!CompRas</definedName>
    <definedName name="CredAlphaDate">'[3]Кр.порт'!$I$4</definedName>
    <definedName name="CredOtherDate">'[3]Кр.порт'!$L$20</definedName>
    <definedName name="Cur0">'[3]0'!$C$12</definedName>
    <definedName name="CurCurr">'[3]0'!$F$7</definedName>
    <definedName name="CurLogIndex">'[3]Протокол расчета'!$J$6</definedName>
    <definedName name="CurLogIndex1">'[3]Протокол расчета'!$U$6</definedName>
    <definedName name="Curr0">'[3]0'!$C$12</definedName>
    <definedName name="Curr1">'[3]0'!$C$7</definedName>
    <definedName name="Curr2">'[3]0'!$D$7</definedName>
    <definedName name="Curr3">'[3]0'!$E$7</definedName>
    <definedName name="CЭ">#REF!</definedName>
    <definedName name="dfdfdd">[0]!dfdfdd</definedName>
    <definedName name="dfsgf">[0]!dfsgf</definedName>
    <definedName name="dga">[0]!dga</definedName>
    <definedName name="Diolog3Ok">[0]!Diolog3Ok</definedName>
    <definedName name="DopBisDescr">'[3]Кр.прод.-Приб.'!$B$19</definedName>
    <definedName name="EstCredAlpha">'[3]Кр.порт'!$D$5</definedName>
    <definedName name="EstCredOther">'[3]Кр.порт'!$D$21</definedName>
    <definedName name="etyietiei">[0]!etyietiei</definedName>
    <definedName name="ew">[0]!ew</definedName>
    <definedName name="FactAddress">'[3]Кр.прод.-Приб.'!$K$6</definedName>
    <definedName name="fdfdfd">[0]!fdfdfd</definedName>
    <definedName name="fg">[0]!fg</definedName>
    <definedName name="FirstBorr">'[3]Деб-Кред'!$B$70</definedName>
    <definedName name="FirstBuyer">'[3]Упр-рын.'!$B$42</definedName>
    <definedName name="FirstCred">'[3]Деб-Кред'!$B$36</definedName>
    <definedName name="FirstCred1">'[3]Кр.порт'!$B$8</definedName>
    <definedName name="FirstCred10">'[3]Кр.порт'!$B$68</definedName>
    <definedName name="FirstCred11">'[3]Кр.порт'!$B$71</definedName>
    <definedName name="FirstCred12">'[3]Кр.порт'!$B$73</definedName>
    <definedName name="FirstCred13">'[3]Кр.порт'!$B$76</definedName>
    <definedName name="FirstCred14">'[3]Кр.порт'!$B$78</definedName>
    <definedName name="FirstCred15">'[3]Кр.порт'!$B$81</definedName>
    <definedName name="FirstCred16">'[3]Кр.порт'!$B$83</definedName>
    <definedName name="FirstCred2">'[3]Кр.порт'!$B$11</definedName>
    <definedName name="FirstCred3">'[3]Кр.порт'!$B$13</definedName>
    <definedName name="FirstCred4">'[3]Кр.порт'!$B$15</definedName>
    <definedName name="FirstCred41">'[3]Кр.порт'!$B$17</definedName>
    <definedName name="FirstCred42">'[3]Кр.порт'!#REF!</definedName>
    <definedName name="FirstCred43">'[3]Кр.порт'!#REF!</definedName>
    <definedName name="FirstCred44">'[3]Кр.порт'!#REF!</definedName>
    <definedName name="FirstCred45">'[3]Кр.порт'!#REF!</definedName>
    <definedName name="FirstCred5">'[3]Кр.порт'!$B$29</definedName>
    <definedName name="FirstCred6">'[3]Кр.порт'!$B$49</definedName>
    <definedName name="FirstCred7">'[3]Кр.порт'!$B$51</definedName>
    <definedName name="FirstCred8">'[3]Кр.порт'!$B$53</definedName>
    <definedName name="FirstCred81">'[3]Кр.порт'!$B$55</definedName>
    <definedName name="FirstCred82">'[3]Кр.порт'!#REF!</definedName>
    <definedName name="FirstCred83">'[3]Кр.порт'!#REF!</definedName>
    <definedName name="FirstCred84">'[3]Кр.порт'!#REF!</definedName>
    <definedName name="FirstCred85">'[3]Кр.порт'!#REF!</definedName>
    <definedName name="FirstCred9">'[3]Кр.порт'!$B$65</definedName>
    <definedName name="FirstDeb">'[3]Деб-Кред'!$B$54</definedName>
    <definedName name="FirstGuarant">'[3]Кр.прод.-Приб.'!#REF!</definedName>
    <definedName name="FirstImInv1">'[3]Недв-Инв'!$A$13</definedName>
    <definedName name="FirstImInv2">'[3]Недв-Инв'!$A$17</definedName>
    <definedName name="FirstImInv3">'[3]Недв-Инв'!$A$19</definedName>
    <definedName name="FirstImInv4">'[3]Недв-Инв'!$A$31</definedName>
    <definedName name="FirstMrkt">'[3]Упр-рын.'!$B$20</definedName>
    <definedName name="FirstOblig">'[3]Деб-Кред'!$B$73</definedName>
    <definedName name="FirstProvider">'[3]Упр-рын.'!$B$35</definedName>
    <definedName name="FirstRep">'[3]Упр-рын.'!$B$8</definedName>
    <definedName name="FirstWarranty">'[3]Кр.прод.-Приб.'!#REF!</definedName>
    <definedName name="FirstZaim">'[3]Деб-Кред'!$B$71</definedName>
    <definedName name="ghg">[0]!ghg</definedName>
    <definedName name="ghjkgfksfhjasd">[0]!ghjkgfksfhjasd</definedName>
    <definedName name="hghjgjgj">[0]!hghjgjgj</definedName>
    <definedName name="Indastr">'[3]Кр.прод.-Приб.'!$C$7</definedName>
    <definedName name="IndxCalc1">'[3]Протокол расчета'!$N$8</definedName>
    <definedName name="INOUT">'[3]Курсы пересчета'!$A$13</definedName>
    <definedName name="IurAddress">'[3]Кр.прод.-Приб.'!$K$7</definedName>
    <definedName name="k">[0]!k</definedName>
    <definedName name="L2B1">'[3]Упр-рын.'!$K$1</definedName>
    <definedName name="L2B1ex">'[3]Упр-рын.'!$O$1</definedName>
    <definedName name="L2B1уч">'[3]Упр-рын.'!$O$1</definedName>
    <definedName name="L2B2">'[3]Упр-рын.'!$K$16</definedName>
    <definedName name="L2B2ex">'[3]Упр-рын.'!$O$16</definedName>
    <definedName name="L2B3">'[3]Упр-рын.'!$K$26</definedName>
    <definedName name="L2B3ex">'[3]Упр-рын.'!$O$26</definedName>
    <definedName name="LastBuyer">'[3]Упр-рын.'!$O$42</definedName>
    <definedName name="LastCred">'[3]Деб-Кред'!$N$36</definedName>
    <definedName name="LastCred1">'[3]Кр.порт'!$L$8</definedName>
    <definedName name="LastCred10">'[3]Кр.порт'!$L$68</definedName>
    <definedName name="LastCred11">'[3]Кр.порт'!$L$71</definedName>
    <definedName name="LastCred12">'[3]Кр.порт'!$L$73</definedName>
    <definedName name="LastCred13">'[3]Кр.порт'!$L$76</definedName>
    <definedName name="LastCred14">'[3]Кр.порт'!$L$78</definedName>
    <definedName name="LastCred15">'[3]Кр.порт'!$L$81</definedName>
    <definedName name="LastCred16">'[3]Кр.порт'!$L$83</definedName>
    <definedName name="LastCred2">'[3]Кр.порт'!$L$11</definedName>
    <definedName name="LastCred3">'[3]Кр.порт'!$L$13</definedName>
    <definedName name="LastCred4">'[3]Кр.порт'!$L$15</definedName>
    <definedName name="LastCred41">'[3]Кр.порт'!$L$17</definedName>
    <definedName name="LastCred42">'[3]Кр.порт'!#REF!</definedName>
    <definedName name="LastCred43">'[3]Кр.порт'!#REF!</definedName>
    <definedName name="LastCred44">'[3]Кр.порт'!#REF!</definedName>
    <definedName name="LastCred45">'[3]Кр.порт'!#REF!</definedName>
    <definedName name="LastCred5">'[3]Кр.порт'!$L$29</definedName>
    <definedName name="LastCred6">'[3]Кр.порт'!$L$49</definedName>
    <definedName name="LastCred7">'[3]Кр.порт'!$L$51</definedName>
    <definedName name="LastCred8">'[3]Кр.порт'!$L$53</definedName>
    <definedName name="LastCred81">'[3]Кр.порт'!$L$55</definedName>
    <definedName name="LastCred82">'[3]Кр.порт'!#REF!</definedName>
    <definedName name="LastCred83">'[3]Кр.порт'!#REF!</definedName>
    <definedName name="LastCred84">'[3]Кр.порт'!#REF!</definedName>
    <definedName name="LastCred85">'[3]Кр.порт'!#REF!</definedName>
    <definedName name="LastCred9">'[3]Кр.порт'!$L$65</definedName>
    <definedName name="LAstDeb">'[3]Деб-Кред'!$N$54</definedName>
    <definedName name="LastGuarant">'[3]Кр.прод.-Приб.'!#REF!</definedName>
    <definedName name="LastImInv1">'[3]Недв-Инв'!$G$13</definedName>
    <definedName name="LastImInv2">'[3]Недв-Инв'!$G$17</definedName>
    <definedName name="LastImInv3">'[3]Недв-Инв'!$G$19</definedName>
    <definedName name="LastImInv4">'[3]Недв-Инв'!$G$31</definedName>
    <definedName name="LastMrkt">'[3]Упр-рын.'!$P$20</definedName>
    <definedName name="LastOblig">'[3]Деб-Кред'!$N$73</definedName>
    <definedName name="LastProvider">'[3]Упр-рын.'!$O$35</definedName>
    <definedName name="LastRep">'[3]Упр-рын.'!$P$8</definedName>
    <definedName name="LastWarranty">'[3]Кр.прод.-Приб.'!#REF!</definedName>
    <definedName name="LastZaim">'[3]Деб-Кред'!$N$71</definedName>
    <definedName name="lklklk">[0]!lklklk</definedName>
    <definedName name="MoneyZoom">'[4]Посл.отчет.дата'!$G$1</definedName>
    <definedName name="nmbm">[0]!nmbm</definedName>
    <definedName name="NSBYT_LIST">'[5]TEHSHEET'!$U$5:$U$10</definedName>
    <definedName name="nv">[0]!nv</definedName>
    <definedName name="Otrasl">'[3]Кр.прод.-Приб.'!$B$7</definedName>
    <definedName name="ProvFit">'[3]Упр-рын.'!$B$28</definedName>
    <definedName name="push5">[0]!push5</definedName>
    <definedName name="Quartal">'[3]0'!$J$32:$K$35</definedName>
    <definedName name="qw">[0]!qw</definedName>
    <definedName name="qwqwwqw">[0]!qwqwwqw</definedName>
    <definedName name="qwsdsd">[0]!qwsdsd</definedName>
    <definedName name="rpChr1">'[3]0'!$C$5</definedName>
    <definedName name="rpChr2">'[3]0'!$D$5</definedName>
    <definedName name="rpChr3">'[3]0'!$E$5</definedName>
    <definedName name="rpChr4">'[3]0'!$F$5</definedName>
    <definedName name="rpChr5">'[3]0'!$G$5</definedName>
    <definedName name="rpCredDate">'[3]Деб-Кред'!$I$38</definedName>
    <definedName name="rpDate1">'[3]0'!$C$4</definedName>
    <definedName name="rpDate2">'[3]0'!$D$4</definedName>
    <definedName name="rpDate3">'[3]0'!$E$4</definedName>
    <definedName name="rpDate4">'[3]0'!$F$4</definedName>
    <definedName name="rpDate5">'[3]0'!$G$4</definedName>
    <definedName name="rpDate6">'[6]0'!$C$4</definedName>
    <definedName name="rpDebtDate">'[3]Деб-Кред'!$H$3</definedName>
    <definedName name="rsdt">[0]!rsdt</definedName>
    <definedName name="rtiroeti">[0]!rtiroeti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sasa">[0]!sasasa</definedName>
    <definedName name="sasf">[0]!sasf</definedName>
    <definedName name="sdhsfj">[0]!sdhsfj</definedName>
    <definedName name="sds">[0]!sds</definedName>
    <definedName name="sfghsfjsfjsf">[0]!sfghsfjsfjsf</definedName>
    <definedName name="sfh">[0]!sfh</definedName>
    <definedName name="sfhsfjsjsj">[0]!sfhsfjsjsj</definedName>
    <definedName name="ss">[0]!ss</definedName>
    <definedName name="teyietuow">[0]!teyietuow</definedName>
    <definedName name="Vostr11">'[3]Кр.порт'!#REF!</definedName>
    <definedName name="Vostr12">'[3]Кр.порт'!#REF!</definedName>
    <definedName name="Vostr13">'[3]Кр.порт'!#REF!</definedName>
    <definedName name="Vostr14">'[3]Кр.порт'!#REF!</definedName>
    <definedName name="Vostr21">'[3]Кр.порт'!#REF!</definedName>
    <definedName name="Vostr22">'[3]Кр.порт'!#REF!</definedName>
    <definedName name="Vostr23">'[3]Кр.порт'!#REF!</definedName>
    <definedName name="Vostr24">'[3]Кр.порт'!#REF!</definedName>
    <definedName name="VostrTitle1">'[3]Кр.порт'!$B$19</definedName>
    <definedName name="VostrTitle2">'[3]Кр.порт'!#REF!</definedName>
    <definedName name="VPU">'[3]Кр.прод.-Приб.'!$B$149</definedName>
    <definedName name="w">[7]!w</definedName>
    <definedName name="wrn.Сравнение._.с._.отраслями." hidden="1">{#N/A,#N/A,TRUE,"Лист1";#N/A,#N/A,TRUE,"Лист2";#N/A,#N/A,TRUE,"Лист3"}</definedName>
    <definedName name="ww">[8]!ww</definedName>
    <definedName name="xcb">[0]!xcb</definedName>
    <definedName name="xvzxv">[0]!xvzxv</definedName>
    <definedName name="yuoryor">[0]!yuoryor</definedName>
    <definedName name="ZabDate">'[3]Кр.порт'!$L$62</definedName>
    <definedName name="ZaimDate">'[3]Деб-Кред'!$H$68</definedName>
    <definedName name="zcb">[0]!zcb</definedName>
    <definedName name="zg">[0]!zg</definedName>
    <definedName name="zoja">[0]!zoja</definedName>
    <definedName name="zxva">[0]!zxva</definedName>
    <definedName name="zxvzxvzxv">[0]!zxvzxvzxv</definedName>
    <definedName name="АААААААА">[0]!АААААААА</definedName>
    <definedName name="ап">[0]!ап</definedName>
    <definedName name="апвар">[0]!апвар</definedName>
    <definedName name="апр">[0]!апр</definedName>
    <definedName name="апро">[0]!апро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">[10]!Выборка_БА_ЖД</definedName>
    <definedName name="в23ё">[0]!в23ё</definedName>
    <definedName name="ва">[0]!ва</definedName>
    <definedName name="ваа">[0]!ваа</definedName>
    <definedName name="вааа">[0]!вааа</definedName>
    <definedName name="вапро">[0]!вапро</definedName>
    <definedName name="вв">[0]!вв</definedName>
    <definedName name="вптыаи">[0]!вптыаи</definedName>
    <definedName name="второй">#REF!</definedName>
    <definedName name="вуув" hidden="1">{#N/A,#N/A,TRUE,"Лист1";#N/A,#N/A,TRUE,"Лист2";#N/A,#N/A,TRUE,"Лист3"}</definedName>
    <definedName name="Выборка_АМТА">[11]!Выборка_АМТА</definedName>
    <definedName name="Выборка_БА_ЖД">[11]!Выборка_БА_ЖД</definedName>
    <definedName name="Выборка_ВСЖД">[11]!Выборка_ВСЖД</definedName>
    <definedName name="Выборка_ЛВРЗ">[11]!Выборка_ЛВРЗ</definedName>
    <definedName name="Выборка_Ливона">[11]!Выборка_Ливона</definedName>
    <definedName name="Выборка_мяспром">[11]!Выборка_мяспром</definedName>
    <definedName name="Выборка_ТАЦИ">[11]!Выборка_ТАЦИ</definedName>
    <definedName name="Выборка_Тимцем">[11]!Выборка_Тимцем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дд">[0]!дд</definedName>
    <definedName name="дж">[0]!дж</definedName>
    <definedName name="до">[0]!до</definedName>
    <definedName name="ен">[0]!ен</definedName>
    <definedName name="енг">[0]!енг</definedName>
    <definedName name="енег">[0]!енег</definedName>
    <definedName name="жж">[0]!жж</definedName>
    <definedName name="жл">[0]!жл</definedName>
    <definedName name="_xlnm.Print_Titles" localSheetId="1">'для_сайта_Шарыпово'!$13:$15</definedName>
    <definedName name="_xlnm.Print_Titles" localSheetId="0">'ставки_С1_С4_У_У'!$13:$13</definedName>
    <definedName name="ЗП1">'[12]Лист13'!$A$2</definedName>
    <definedName name="ЗП2">'[12]Лист13'!$B$2</definedName>
    <definedName name="ЗП3">'[12]Лист13'!$C$2</definedName>
    <definedName name="ЗП4">'[12]Лист13'!$D$2</definedName>
    <definedName name="зх">[0]!зх</definedName>
    <definedName name="й">[0]!й</definedName>
    <definedName name="йй">[0]!йй</definedName>
    <definedName name="имарвге">#REF!</definedName>
    <definedName name="индцкавг98" hidden="1">{#N/A,#N/A,TRUE,"Лист1";#N/A,#N/A,TRUE,"Лист2";#N/A,#N/A,TRUE,"Лист3"}</definedName>
    <definedName name="июль">[0]!июль</definedName>
    <definedName name="к1">#REF!</definedName>
    <definedName name="К110">#REF!</definedName>
    <definedName name="К111">#REF!</definedName>
    <definedName name="К112">#REF!</definedName>
    <definedName name="К113">#REF!</definedName>
    <definedName name="К114">#REF!</definedName>
    <definedName name="К115">#REF!</definedName>
    <definedName name="К116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1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1">#REF!</definedName>
    <definedName name="К310">#REF!</definedName>
    <definedName name="К311">#REF!</definedName>
    <definedName name="К312">#REF!</definedName>
    <definedName name="К313">#REF!</definedName>
    <definedName name="К314">#REF!</definedName>
    <definedName name="К315">#REF!</definedName>
    <definedName name="К316">#REF!</definedName>
    <definedName name="К32">#REF!</definedName>
    <definedName name="К33">#REF!</definedName>
    <definedName name="К34">#REF!</definedName>
    <definedName name="К35">#REF!</definedName>
    <definedName name="К36">#REF!</definedName>
    <definedName name="К37">#REF!</definedName>
    <definedName name="К38">#REF!</definedName>
    <definedName name="К39">#REF!</definedName>
    <definedName name="ке">[0]!ке</definedName>
    <definedName name="кен">[0]!кен</definedName>
    <definedName name="кеппппппппппп" hidden="1">{#N/A,#N/A,TRUE,"Лист1";#N/A,#N/A,TRUE,"Лист2";#N/A,#N/A,TRUE,"Лист3"}</definedName>
    <definedName name="кн">[0]!кн</definedName>
    <definedName name="Кнопка5_Щелкнуть">[0]!Кнопка5_Щелкнуть</definedName>
    <definedName name="коэф1">#REF!</definedName>
    <definedName name="коэф2">#REF!</definedName>
    <definedName name="коэф3">#REF!</definedName>
    <definedName name="коэф4">#REF!</definedName>
    <definedName name="куц">[0]!куц</definedName>
    <definedName name="лд">[0]!лд</definedName>
    <definedName name="лж">[0]!лж</definedName>
    <definedName name="лэо">#REF!</definedName>
    <definedName name="м">#REF!</definedName>
    <definedName name="мивопиофупр">#REF!</definedName>
    <definedName name="мир">[0]!мир</definedName>
    <definedName name="Модуль1.w">[13]!Модуль1.w</definedName>
    <definedName name="модуль2">[2]![Модуль1].w</definedName>
    <definedName name="МРО">#REF!</definedName>
    <definedName name="мым">[0]!мым</definedName>
    <definedName name="Население">'[9]Производство электроэнергии'!$A$124</definedName>
    <definedName name="нг">[0]!нг</definedName>
    <definedName name="нгш">[0]!нгш</definedName>
    <definedName name="нет">[0]!нет</definedName>
    <definedName name="Новый" hidden="1">{#N/A,#N/A,TRUE,"Лист1";#N/A,#N/A,TRUE,"Лист2";#N/A,#N/A,TRUE,"Лист3"}</definedName>
    <definedName name="НСРФ">'[14]Регионы'!$A$2:$A$88</definedName>
    <definedName name="_xlnm.Print_Area" localSheetId="0">'ставки_С1_С4_У_У'!$A$1:$F$55</definedName>
    <definedName name="одж">[0]!одж</definedName>
    <definedName name="одл">[0]!одл</definedName>
    <definedName name="ож">[0]!ож</definedName>
    <definedName name="ожэ">[0]!ожэ</definedName>
    <definedName name="ол">'[15]даты'!$A$1:$A$5</definedName>
    <definedName name="олд">[0]!олд</definedName>
    <definedName name="оо">[0]!оо</definedName>
    <definedName name="ооо">[0]!ооо</definedName>
    <definedName name="Очистка">[11]!Очистка</definedName>
    <definedName name="первый">#REF!</definedName>
    <definedName name="петя">[0]!петя</definedName>
    <definedName name="по">[0]!по</definedName>
    <definedName name="пр">[0]!пр</definedName>
    <definedName name="правда">[0]!правда</definedName>
    <definedName name="прибыль3" hidden="1">{#N/A,#N/A,TRUE,"Лист1";#N/A,#N/A,TRUE,"Лист2";#N/A,#N/A,TRUE,"Лист3"}</definedName>
    <definedName name="Прочие_электроэнергии">'[9]Производство электроэнергии'!$A$132</definedName>
    <definedName name="прпр">[0]!прпр</definedName>
    <definedName name="прпрп">[0]!прпрп</definedName>
    <definedName name="рис1" hidden="1">{#N/A,#N/A,TRUE,"Лист1";#N/A,#N/A,TRUE,"Лист2";#N/A,#N/A,TRUE,"Лист3"}</definedName>
    <definedName name="ро">[0]!ро</definedName>
    <definedName name="роо" hidden="1">{#N/A,#N/A,TRUE,"Лист1";#N/A,#N/A,TRUE,"Лист2";#N/A,#N/A,TRUE,"Лист3"}</definedName>
    <definedName name="с">[0]!с</definedName>
    <definedName name="сAGRB">'[3]Курсы пересчета'!$A$9</definedName>
    <definedName name="сCRD">'[3]Курсы пересчета'!$C$16</definedName>
    <definedName name="сDBT">'[3]Курсы пересчета'!$C$15</definedName>
    <definedName name="сIMU">'[3]Курсы пересчета'!$C$19</definedName>
    <definedName name="сINV">'[3]Курсы пересчета'!$C$20</definedName>
    <definedName name="сOBOR">'[3]Курсы пересчета'!$22:$43</definedName>
    <definedName name="сVPU">'[3]Курсы пересчета'!$A$5</definedName>
    <definedName name="сZAIM">'[3]Курсы пересчета'!$C$17</definedName>
    <definedName name="сZAIMO">'[3]Курсы пересчета'!$C$18</definedName>
    <definedName name="Свод">[0]!Свод</definedName>
    <definedName name="сент">[0]!сент</definedName>
    <definedName name="сс">[0]!сс</definedName>
    <definedName name="сссс">[0]!сссс</definedName>
    <definedName name="ссы">[0]!ссы</definedName>
    <definedName name="СЭС">#REF!</definedName>
    <definedName name="сяифывкпа">[0]!сяифывкпа</definedName>
    <definedName name="т">[16]!Выборка_АМТА</definedName>
    <definedName name="тд">[0]!тд</definedName>
    <definedName name="тдж">[0]!тдж</definedName>
    <definedName name="те">#REF!</definedName>
    <definedName name="то">[0]!то</definedName>
    <definedName name="тп" hidden="1">{#N/A,#N/A,TRUE,"Лист1";#N/A,#N/A,TRUE,"Лист2";#N/A,#N/A,TRUE,"Лист3"}</definedName>
    <definedName name="третий">#REF!</definedName>
    <definedName name="тэ">[0]!тэ</definedName>
    <definedName name="у">[0]!у</definedName>
    <definedName name="уеуеуеуеку">[0]!уеуеуеуеку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[0]!УФ</definedName>
    <definedName name="УФ49А">[0]!УФ49А</definedName>
    <definedName name="Ф">#REF!</definedName>
    <definedName name="фвап">[0]!фвап</definedName>
    <definedName name="фвапфыпфпфы">[0]!фвапфыпфпфы</definedName>
    <definedName name="фварф">[0]!фварф</definedName>
    <definedName name="фвв">[0]!фвв</definedName>
    <definedName name="февраль3">[0]!февраль3</definedName>
    <definedName name="фывафа">[0]!фывафа</definedName>
    <definedName name="фывафыапф">[0]!фывафыапф</definedName>
    <definedName name="фыы">[0]!фыы</definedName>
    <definedName name="хнх">#REF!</definedName>
    <definedName name="ц">[0]!ц</definedName>
    <definedName name="цу">[0]!цу</definedName>
    <definedName name="цуа">[0]!цуа</definedName>
    <definedName name="ч">[10]!Выборка_АМТА</definedName>
    <definedName name="четвертый">#REF!</definedName>
    <definedName name="шщ">[0]!шщ</definedName>
    <definedName name="шщз">[0]!шщз</definedName>
    <definedName name="щ">[0]!щ</definedName>
    <definedName name="щз">[0]!щз</definedName>
    <definedName name="ыв">[0]!ыв</definedName>
    <definedName name="ыварпйцпр">[0]!ыварпйцпр</definedName>
    <definedName name="ывафыафп">[0]!ывафыафп</definedName>
    <definedName name="ыуаы" hidden="1">{#N/A,#N/A,TRUE,"Лист1";#N/A,#N/A,TRUE,"Лист2";#N/A,#N/A,TRUE,"Лист3"}</definedName>
    <definedName name="ыфв">[0]!ыфв</definedName>
    <definedName name="ыыыы">[0]!ыыыы</definedName>
    <definedName name="ьь">[0]!ьь</definedName>
    <definedName name="эл">#REF!</definedName>
    <definedName name="ЭЛ.ЭНЕРГИЯ">[7]!w</definedName>
    <definedName name="Энергосбыт">[0]!Энергосбыт</definedName>
    <definedName name="Я">#REF!</definedName>
    <definedName name="ясыва">[0]!ясыва</definedName>
  </definedNames>
  <calcPr fullCalcOnLoad="1"/>
</workbook>
</file>

<file path=xl/sharedStrings.xml><?xml version="1.0" encoding="utf-8"?>
<sst xmlns="http://schemas.openxmlformats.org/spreadsheetml/2006/main" count="176" uniqueCount="151">
  <si>
    <t>№ п/п</t>
  </si>
  <si>
    <t>Наименование ставки</t>
  </si>
  <si>
    <t>Уровень напряжения в точке присоеди-нения, кВ</t>
  </si>
  <si>
    <t>Стоимость в текущих ценах с НДС руб.</t>
  </si>
  <si>
    <t>Прокладка 1-ой кабельной линии сечением до 150 мм2 (включительно) в траншее</t>
  </si>
  <si>
    <t>0,4кВ</t>
  </si>
  <si>
    <t>Прокладка 1-ой кабельной линии  сечением 185-240 мм2 в  траншее</t>
  </si>
  <si>
    <t xml:space="preserve">Прокладка 2-х кабельных линий  сечением до 150 мм2 (включительно) в  одной траншее </t>
  </si>
  <si>
    <t>Прокладка  1-ой кабельной линии сечением до 150 мм2 (включительно)  в футляре устройством  прокола</t>
  </si>
  <si>
    <t>Прокладка  1-ой кабельной линии  сечением 185-240 мм2 в футляре  устройством  прокола</t>
  </si>
  <si>
    <t xml:space="preserve">Прокладка 1-ой кабельной линии сечением до 150 мм2 (включительно) в траншее </t>
  </si>
  <si>
    <t>6-10кВ</t>
  </si>
  <si>
    <t xml:space="preserve">Прокладка 1-ой кабельной линии сечением 185-240 мм2 в  траншее  </t>
  </si>
  <si>
    <t>Прокладка 2-х кабельных линий  сечением до 150 мм2 (включительно) в одной траншее</t>
  </si>
  <si>
    <t xml:space="preserve">Прокладка 2-х кабельных линий сечением 185-240 мм2 в 1 траншее </t>
  </si>
  <si>
    <t>Прокладка  1-ой кабельной линии сечением до 150 мм2 (включительно)  в футляре  устройством  прокола</t>
  </si>
  <si>
    <t>Прокладка  1-ой кабельной линии сечением 185-240 мм2  в футляре  устройством  прокола</t>
  </si>
  <si>
    <t>Строительство одноцепной ВЛ на деревянных опорах с применением самонесущего изолированного провода,  сечением СИП-4 2*16, СИП-4 2*25</t>
  </si>
  <si>
    <t>0,4 кВ</t>
  </si>
  <si>
    <t>Строительство одноцепной ВЛ на деревянных опорах с применением самонесущего изолированного провода,  сечением СИП-4 4*16, СИП-4 4*25, СИП-4 4*35</t>
  </si>
  <si>
    <t xml:space="preserve">Строительство одноцепной ВЛ на деревянных опорах с применением самонесущего изолированного провода СИП-2 </t>
  </si>
  <si>
    <t>Совместная подвеска  по существующей ВЛ-0,4кВ самонесущего изолированного провода  СИП-2(СИП-4)</t>
  </si>
  <si>
    <t>Строительство одноцепной ВЛ на деревянных опорах с применением голого провода сечением АС-35-50мм2</t>
  </si>
  <si>
    <t>6-10 кВ</t>
  </si>
  <si>
    <t>Строительство одноцепной ВЛ на деревянных опорах с применением голого провода сечением АС-70-95мм2</t>
  </si>
  <si>
    <t>Строительство одноцепной ВЛ на железобетонных опорах с применением голого провода сечением АС-35-50 мм2</t>
  </si>
  <si>
    <t>Строительство одноцепной ВЛ на железобетонных опорах с применением голого провода сечением АС-70-95мм2</t>
  </si>
  <si>
    <t>Строительство двухцепной ВЛ на железобетонных опорах с применением голого провода сечением АС-70-95мм2</t>
  </si>
  <si>
    <t>Совместная подвеска  по существующей ВЛ-6(10)кВ самонесущего изолированного провода СИП-3</t>
  </si>
  <si>
    <t xml:space="preserve"> КТПС 16 кВА</t>
  </si>
  <si>
    <t xml:space="preserve"> КТПС 25 кВА</t>
  </si>
  <si>
    <t xml:space="preserve"> КТПС 40 кВА</t>
  </si>
  <si>
    <t xml:space="preserve"> КТПС 63 кВА</t>
  </si>
  <si>
    <t xml:space="preserve"> КТПС 100 кВА</t>
  </si>
  <si>
    <t xml:space="preserve"> КТП 160 кВА</t>
  </si>
  <si>
    <t xml:space="preserve"> КТП 250 кВА</t>
  </si>
  <si>
    <t xml:space="preserve"> КТП 400 кВА</t>
  </si>
  <si>
    <t xml:space="preserve"> КТП 630 кВА</t>
  </si>
  <si>
    <t xml:space="preserve"> КТП 1000 кВА</t>
  </si>
  <si>
    <t xml:space="preserve"> КТП 2х250 кВА</t>
  </si>
  <si>
    <t xml:space="preserve"> КТП 2х400 кВА</t>
  </si>
  <si>
    <t xml:space="preserve"> КТП 2х630 кВА</t>
  </si>
  <si>
    <t xml:space="preserve"> КТП 2х1000 кВА</t>
  </si>
  <si>
    <t xml:space="preserve"> БКТП 2х630 кВА</t>
  </si>
  <si>
    <t xml:space="preserve"> БКТП 2х1000 кВА</t>
  </si>
  <si>
    <t>Категория потребителей, напряжение</t>
  </si>
  <si>
    <t>Размер платы, руб./тех.присоединение</t>
  </si>
  <si>
    <t>Ставки за единицу максимальной мощности по мероприятиям, осуществляемым при технологическом присоединении единицы мощности, руб./ кВт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</si>
  <si>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</si>
  <si>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</si>
  <si>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Проверка сетевой организацией выполнения Заявителем ТУ</t>
  </si>
  <si>
    <t>Фактические действия по присоединению и обеспечению работы Устройств в электрической сети</t>
  </si>
  <si>
    <t>2.</t>
  </si>
  <si>
    <t xml:space="preserve">Выполнение ТУ сетевой организацией </t>
  </si>
  <si>
    <t xml:space="preserve">Размер платы за 1 ед. максимальной мощности (без НДС), руб./кВт </t>
  </si>
  <si>
    <t xml:space="preserve">Заявители до 15 кВт включительно при присоединении заявителя, владеющего объектами, отнесенными к третьей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составляет не более 300 метров в городах и поселках городского типа и не более 500 метров в сельской местности </t>
  </si>
  <si>
    <t>(i)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</si>
  <si>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 технологического присоединения без учета расходов на строительство, в расчете на 1 кВт максимальной мощности</t>
  </si>
  <si>
    <t xml:space="preserve"> руб./кВт без НДС</t>
  </si>
  <si>
    <r>
      <t>Р</t>
    </r>
    <r>
      <rPr>
        <vertAlign val="subscript"/>
        <sz val="11"/>
        <color indexed="8"/>
        <rFont val="Times New Roman"/>
        <family val="1"/>
      </rPr>
      <t>1</t>
    </r>
  </si>
  <si>
    <r>
      <t>Р</t>
    </r>
    <r>
      <rPr>
        <vertAlign val="subscript"/>
        <sz val="11"/>
        <color indexed="8"/>
        <rFont val="Times New Roman"/>
        <family val="1"/>
      </rPr>
      <t>2</t>
    </r>
  </si>
  <si>
    <r>
      <t>Р</t>
    </r>
    <r>
      <rPr>
        <vertAlign val="subscript"/>
        <sz val="11"/>
        <color indexed="8"/>
        <rFont val="Times New Roman"/>
        <family val="1"/>
      </rPr>
      <t>3</t>
    </r>
  </si>
  <si>
    <r>
      <t>Р</t>
    </r>
    <r>
      <rPr>
        <vertAlign val="subscript"/>
        <sz val="11"/>
        <color indexed="8"/>
        <rFont val="Times New Roman"/>
        <family val="1"/>
      </rPr>
      <t>4</t>
    </r>
  </si>
  <si>
    <r>
      <t>Р</t>
    </r>
    <r>
      <rPr>
        <vertAlign val="subscript"/>
        <sz val="11"/>
        <color indexed="8"/>
        <rFont val="Times New Roman"/>
        <family val="1"/>
      </rPr>
      <t>5</t>
    </r>
  </si>
  <si>
    <t>Р6</t>
  </si>
  <si>
    <t xml:space="preserve">Участие в осмотре должностным лицом Ростехнадзора присоединяемых Устройств Заявителя </t>
  </si>
  <si>
    <r>
      <t>С</t>
    </r>
    <r>
      <rPr>
        <vertAlign val="subscript"/>
        <sz val="11"/>
        <color indexed="8"/>
        <rFont val="Times New Roman"/>
        <family val="1"/>
      </rPr>
      <t>1</t>
    </r>
  </si>
  <si>
    <r>
      <t>С</t>
    </r>
    <r>
      <rPr>
        <b/>
        <vertAlign val="subscript"/>
        <sz val="11"/>
        <color indexed="8"/>
        <rFont val="Times New Roman"/>
        <family val="1"/>
      </rPr>
      <t>1</t>
    </r>
  </si>
  <si>
    <t>C2i  Стандартизированная тарифная ставка на покрытие расходов сетевой организации на строительство воздушных линий электропередач в расчёте на 1 км (руб/км)</t>
  </si>
  <si>
    <t>С3i  Стандартизированная тарифная ставка на покрытие расходов сетевой организации на строительство кабельных линий электропередач в расчёте на 1 км (руб./км)</t>
  </si>
  <si>
    <t>C4i   Стандартизированная тарифная ставка на покрытие расходов сетевой организации на строительство трансформаторных подстанций в расчёте на 1кВт мощности (руб/кВт)</t>
  </si>
  <si>
    <t>550 руб . (с НДС)</t>
  </si>
  <si>
    <t>руб./1 тех.присое-динение</t>
  </si>
  <si>
    <t>ставка, руб./кВт  без НДС</t>
  </si>
  <si>
    <t>550 руб. (с НДС)</t>
  </si>
  <si>
    <t>Ставки за единицу максимальной мощности по мероприятиям, осуществляемым при технологическом присоединении единицы мощности</t>
  </si>
  <si>
    <t>Стандартизированная тарифная ставка на покрытие расходов на технологи-ческое присоединение энергопринимающих устройств потребителей э/энер-гии, объектов электросетевого хозяйства, принадлежащих сетевым организациям и иным лицам, по мероприятиям технологического присоединения без учета расходов на строительство, в расчете на 1 кВт максимальной мощности</t>
  </si>
  <si>
    <t>Обозна-чение ставки</t>
  </si>
  <si>
    <t>Наименование объектов строительства</t>
  </si>
  <si>
    <t>Уровень напряжения в точке присое-динения, кВ</t>
  </si>
  <si>
    <t>ставка в ценах 2001г., руб. без НДС</t>
  </si>
  <si>
    <t xml:space="preserve">Строительство воздушных линий электропередач в расчете на 1 км </t>
  </si>
  <si>
    <t>ВЛ-0,4 кВ провод СИП-2</t>
  </si>
  <si>
    <r>
      <t>С</t>
    </r>
    <r>
      <rPr>
        <b/>
        <vertAlign val="subscript"/>
        <sz val="14"/>
        <rFont val="Times New Roman"/>
        <family val="1"/>
      </rPr>
      <t>2.1.</t>
    </r>
  </si>
  <si>
    <t>ВЛИ 0,4 кВ на железобетонных опорах СИП-2 (3х50+1х54,6)</t>
  </si>
  <si>
    <r>
      <t>С</t>
    </r>
    <r>
      <rPr>
        <b/>
        <vertAlign val="subscript"/>
        <sz val="14"/>
        <rFont val="Times New Roman"/>
        <family val="1"/>
      </rPr>
      <t>2.2.</t>
    </r>
  </si>
  <si>
    <t>ВЛИ 0,4 кВ на железобетонных опорах СИП-2 (3х70+1х54,6)</t>
  </si>
  <si>
    <r>
      <t>С</t>
    </r>
    <r>
      <rPr>
        <b/>
        <vertAlign val="subscript"/>
        <sz val="14"/>
        <rFont val="Times New Roman"/>
        <family val="1"/>
      </rPr>
      <t>2.3.</t>
    </r>
  </si>
  <si>
    <t>ВЛИ 0,4 кВ на железобетонных опорах СИП-2 (3х50+1х70)</t>
  </si>
  <si>
    <t>ВЛ-10 кВ провод СИП-3</t>
  </si>
  <si>
    <r>
      <t>С</t>
    </r>
    <r>
      <rPr>
        <b/>
        <vertAlign val="subscript"/>
        <sz val="14"/>
        <rFont val="Times New Roman"/>
        <family val="1"/>
      </rPr>
      <t>2.4.</t>
    </r>
  </si>
  <si>
    <t>ВЛИ 10 кВ на железобетонных опорах СИП-3 (1х50)</t>
  </si>
  <si>
    <t>10кВ</t>
  </si>
  <si>
    <r>
      <t>С</t>
    </r>
    <r>
      <rPr>
        <b/>
        <vertAlign val="subscript"/>
        <sz val="14"/>
        <rFont val="Times New Roman"/>
        <family val="1"/>
      </rPr>
      <t>2.5.</t>
    </r>
  </si>
  <si>
    <t>ВЛИ 10 кВ на железобетонных опорах СИП-3 (1х70)</t>
  </si>
  <si>
    <r>
      <t>С</t>
    </r>
    <r>
      <rPr>
        <b/>
        <vertAlign val="subscript"/>
        <sz val="14"/>
        <rFont val="Times New Roman"/>
        <family val="1"/>
      </rPr>
      <t>2.6.</t>
    </r>
  </si>
  <si>
    <t>ВЛИ 10 кВ на железобетонных опорах СИП-3 (1х95)</t>
  </si>
  <si>
    <t xml:space="preserve">ВЛ - 10 кВ   с применением голого провода </t>
  </si>
  <si>
    <r>
      <t>С</t>
    </r>
    <r>
      <rPr>
        <b/>
        <vertAlign val="subscript"/>
        <sz val="14"/>
        <rFont val="Times New Roman"/>
        <family val="1"/>
      </rPr>
      <t>2.7.</t>
    </r>
  </si>
  <si>
    <t>Строительство одноцепной ВЛ-10  кВ на железобетонных опорах (АС-50)</t>
  </si>
  <si>
    <r>
      <t>С</t>
    </r>
    <r>
      <rPr>
        <b/>
        <vertAlign val="subscript"/>
        <sz val="14"/>
        <rFont val="Times New Roman"/>
        <family val="1"/>
      </rPr>
      <t>2.8.</t>
    </r>
  </si>
  <si>
    <t>Строительство одноцепной ВЛ-10  кВ на железобетонных опорах (АС-70)</t>
  </si>
  <si>
    <r>
      <t>С</t>
    </r>
    <r>
      <rPr>
        <b/>
        <vertAlign val="subscript"/>
        <sz val="14"/>
        <rFont val="Times New Roman"/>
        <family val="1"/>
      </rPr>
      <t>2.9.</t>
    </r>
  </si>
  <si>
    <t>Строительство одноцепной ВЛ-10  кВ на железобетонных опорах (АС-95)</t>
  </si>
  <si>
    <t xml:space="preserve">Строительство кабельных линий электропередач в расчёте на 1 км </t>
  </si>
  <si>
    <r>
      <t>С</t>
    </r>
    <r>
      <rPr>
        <b/>
        <vertAlign val="subscript"/>
        <sz val="14"/>
        <rFont val="Times New Roman"/>
        <family val="1"/>
      </rPr>
      <t>3.1.</t>
    </r>
  </si>
  <si>
    <t>Прокладка одной КЛ в траншее  сечением 50 мм2 (АВБбШв)</t>
  </si>
  <si>
    <r>
      <t>С</t>
    </r>
    <r>
      <rPr>
        <b/>
        <vertAlign val="subscript"/>
        <sz val="14"/>
        <rFont val="Times New Roman"/>
        <family val="1"/>
      </rPr>
      <t>3.2.</t>
    </r>
  </si>
  <si>
    <r>
      <t>Прокладка одной КЛ в траншее  сечением 95мм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(АВБбШв)</t>
    </r>
  </si>
  <si>
    <r>
      <t>Прокладка одной КЛ в траншее  сечением 120мм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(АВБбШв)</t>
    </r>
  </si>
  <si>
    <r>
      <t>С</t>
    </r>
    <r>
      <rPr>
        <b/>
        <vertAlign val="subscript"/>
        <sz val="14"/>
        <rFont val="Times New Roman"/>
        <family val="1"/>
      </rPr>
      <t>3.3.</t>
    </r>
  </si>
  <si>
    <r>
      <t>Прокладка одной  КЛ в траншее  сечением 50мм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(ААШвУ)</t>
    </r>
  </si>
  <si>
    <r>
      <t>С</t>
    </r>
    <r>
      <rPr>
        <b/>
        <vertAlign val="subscript"/>
        <sz val="14"/>
        <rFont val="Times New Roman"/>
        <family val="1"/>
      </rPr>
      <t>3.4.</t>
    </r>
  </si>
  <si>
    <r>
      <t>Прокладка одной КЛ в траншее  сечением 95мм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(ААШвУ)</t>
    </r>
  </si>
  <si>
    <r>
      <t>С</t>
    </r>
    <r>
      <rPr>
        <b/>
        <vertAlign val="subscript"/>
        <sz val="14"/>
        <rFont val="Times New Roman"/>
        <family val="1"/>
      </rPr>
      <t>3.5.</t>
    </r>
  </si>
  <si>
    <r>
      <t>Прокладка одной  КЛ в траншее  сечением 120мм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(ААШвУ)</t>
    </r>
  </si>
  <si>
    <r>
      <t>С</t>
    </r>
    <r>
      <rPr>
        <b/>
        <vertAlign val="subscript"/>
        <sz val="14"/>
        <rFont val="Times New Roman"/>
        <family val="1"/>
      </rPr>
      <t>3.6.</t>
    </r>
  </si>
  <si>
    <r>
      <t>Прокладка одной КЛ в траншее  сечением 185мм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(ААШвУ)</t>
    </r>
  </si>
  <si>
    <r>
      <t>С</t>
    </r>
    <r>
      <rPr>
        <b/>
        <vertAlign val="subscript"/>
        <sz val="14"/>
        <rFont val="Times New Roman"/>
        <family val="1"/>
      </rPr>
      <t>3.7.</t>
    </r>
  </si>
  <si>
    <r>
      <t>Прокладка одной КЛ в траншее  сечением 240мм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(ААШвУ)</t>
    </r>
  </si>
  <si>
    <t>Строительство  подстанций (1 шт)</t>
  </si>
  <si>
    <t>руб. без НДС за 1 кВт мощности</t>
  </si>
  <si>
    <t>С4.1.</t>
  </si>
  <si>
    <t>Строительство КТПС 16 кВА</t>
  </si>
  <si>
    <t>10 кВ</t>
  </si>
  <si>
    <t>С4.2.</t>
  </si>
  <si>
    <t>Строительство КТПС 25 кВА</t>
  </si>
  <si>
    <t>С4.3.</t>
  </si>
  <si>
    <t>Строительство КТПС 40 кВА</t>
  </si>
  <si>
    <t>С4.4.</t>
  </si>
  <si>
    <t>Строительство КТПС 63 кВА</t>
  </si>
  <si>
    <t>С4.5.</t>
  </si>
  <si>
    <t>Строительство КТПС 100 кВА</t>
  </si>
  <si>
    <t>С4.6.</t>
  </si>
  <si>
    <t>Строительство КТП 160 кВА</t>
  </si>
  <si>
    <t>С4.7.</t>
  </si>
  <si>
    <t>Строительство КТП 250 кВА</t>
  </si>
  <si>
    <t>С4.8.</t>
  </si>
  <si>
    <t>Строительство КТП 400 кВА</t>
  </si>
  <si>
    <t>С4.9.</t>
  </si>
  <si>
    <t>Строительство КТП 630 кВА</t>
  </si>
  <si>
    <t>С4.10.</t>
  </si>
  <si>
    <t>Строительство  КТП 2х250 кВА</t>
  </si>
  <si>
    <t>С4.11.</t>
  </si>
  <si>
    <t>Строительство  КТП 2х400 кВА</t>
  </si>
  <si>
    <t>С4.12.</t>
  </si>
  <si>
    <t>Строительство КТП 2х630 кВА</t>
  </si>
  <si>
    <r>
      <t>Прокладка 2-х кабельных линий  сечением 185-240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в одной траншее </t>
    </r>
  </si>
  <si>
    <t>Ставка</t>
  </si>
  <si>
    <t xml:space="preserve">Предложение  ОАО "Улан-Удэ Энерго"  по размеру ставок на технологическое присоединение на 2015 год в г.Улан-Удэ </t>
  </si>
  <si>
    <t>Предложение ОАО "Улан-Удэ Энерго" по размеру ставок на технологическое присоединение в г.Шарыпово Красноярского края 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</si>
</sst>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#\ ##0.000"/>
    <numFmt numFmtId="169" formatCode="General_)"/>
    <numFmt numFmtId="170" formatCode="##,##0.000"/>
    <numFmt numFmtId="171" formatCode="0.0"/>
    <numFmt numFmtId="172" formatCode="#,##0_);[Red]\(#,##0\)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b/>
      <sz val="18"/>
      <name val="Arial"/>
      <family val="2"/>
    </font>
    <font>
      <sz val="10"/>
      <name val="Courier Cyr"/>
      <family val="2"/>
    </font>
    <font>
      <sz val="10"/>
      <color indexed="8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8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vertAlign val="sub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vertAlign val="subscript"/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Protection="0">
      <alignment horizontal="justify" vertical="top"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9" fontId="3" fillId="0" borderId="2">
      <alignment/>
      <protection locked="0"/>
    </xf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169" fontId="19" fillId="28" borderId="2">
      <alignment/>
      <protection/>
    </xf>
    <xf numFmtId="4" fontId="20" fillId="29" borderId="9" applyBorder="0">
      <alignment horizontal="right"/>
      <protection/>
    </xf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170" fontId="3" fillId="0" borderId="0" applyFont="0" applyProtection="0">
      <alignment horizontal="right" vertical="center" wrapText="1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171" fontId="22" fillId="29" borderId="12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4" applyNumberFormat="0" applyFill="0" applyAlignment="0" applyProtection="0"/>
    <xf numFmtId="172" fontId="21" fillId="0" borderId="0">
      <alignment vertical="top"/>
      <protection/>
    </xf>
    <xf numFmtId="0" fontId="69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5" borderId="15" applyBorder="0">
      <alignment horizontal="right"/>
      <protection/>
    </xf>
    <xf numFmtId="0" fontId="70" fillId="36" borderId="0" applyNumberFormat="0" applyBorder="0" applyAlignment="0" applyProtection="0"/>
    <xf numFmtId="44" fontId="9" fillId="0" borderId="0">
      <alignment/>
      <protection locked="0"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91" applyFont="1" applyBorder="1" applyAlignment="1">
      <alignment horizontal="left" vertical="center" wrapText="1"/>
      <protection/>
    </xf>
    <xf numFmtId="4" fontId="2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71" fillId="0" borderId="0" xfId="0" applyFont="1" applyAlignment="1">
      <alignment/>
    </xf>
    <xf numFmtId="0" fontId="71" fillId="0" borderId="9" xfId="0" applyFont="1" applyBorder="1" applyAlignment="1">
      <alignment/>
    </xf>
    <xf numFmtId="4" fontId="2" fillId="0" borderId="9" xfId="92" applyNumberFormat="1" applyFont="1" applyBorder="1" applyAlignment="1">
      <alignment horizontal="center" vertical="center"/>
      <protection/>
    </xf>
    <xf numFmtId="0" fontId="25" fillId="0" borderId="9" xfId="92" applyFont="1" applyBorder="1" applyAlignment="1">
      <alignment vertical="center" wrapText="1"/>
      <protection/>
    </xf>
    <xf numFmtId="0" fontId="71" fillId="0" borderId="16" xfId="0" applyFont="1" applyBorder="1" applyAlignment="1">
      <alignment/>
    </xf>
    <xf numFmtId="4" fontId="2" fillId="0" borderId="17" xfId="92" applyNumberFormat="1" applyFont="1" applyBorder="1" applyAlignment="1">
      <alignment horizontal="center" vertical="center"/>
      <protection/>
    </xf>
    <xf numFmtId="0" fontId="71" fillId="0" borderId="17" xfId="0" applyFont="1" applyBorder="1" applyAlignment="1">
      <alignment/>
    </xf>
    <xf numFmtId="4" fontId="2" fillId="0" borderId="18" xfId="92" applyNumberFormat="1" applyFont="1" applyBorder="1" applyAlignment="1">
      <alignment horizontal="center" vertical="center"/>
      <protection/>
    </xf>
    <xf numFmtId="0" fontId="71" fillId="0" borderId="0" xfId="0" applyFont="1" applyBorder="1" applyAlignment="1">
      <alignment/>
    </xf>
    <xf numFmtId="4" fontId="2" fillId="0" borderId="0" xfId="92" applyNumberFormat="1" applyFont="1" applyBorder="1" applyAlignment="1">
      <alignment horizontal="center" vertical="center"/>
      <protection/>
    </xf>
    <xf numFmtId="0" fontId="71" fillId="0" borderId="18" xfId="0" applyFont="1" applyBorder="1" applyAlignment="1">
      <alignment/>
    </xf>
    <xf numFmtId="0" fontId="71" fillId="0" borderId="12" xfId="0" applyFont="1" applyBorder="1" applyAlignment="1">
      <alignment/>
    </xf>
    <xf numFmtId="0" fontId="6" fillId="0" borderId="19" xfId="92" applyFont="1" applyBorder="1" applyAlignment="1">
      <alignment horizontal="left" vertical="center" wrapText="1"/>
      <protection/>
    </xf>
    <xf numFmtId="4" fontId="2" fillId="0" borderId="15" xfId="91" applyNumberFormat="1" applyFont="1" applyFill="1" applyBorder="1" applyAlignment="1">
      <alignment horizontal="center" vertical="center" wrapText="1"/>
      <protection/>
    </xf>
    <xf numFmtId="4" fontId="2" fillId="0" borderId="20" xfId="91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center" vertical="center" wrapText="1"/>
    </xf>
    <xf numFmtId="4" fontId="6" fillId="0" borderId="9" xfId="92" applyNumberFormat="1" applyFont="1" applyBorder="1" applyAlignment="1">
      <alignment horizontal="center" vertical="center"/>
      <protection/>
    </xf>
    <xf numFmtId="0" fontId="71" fillId="0" borderId="21" xfId="0" applyFont="1" applyBorder="1" applyAlignment="1">
      <alignment horizontal="center" vertical="center"/>
    </xf>
    <xf numFmtId="0" fontId="72" fillId="0" borderId="9" xfId="0" applyFont="1" applyBorder="1" applyAlignment="1">
      <alignment vertical="center" wrapText="1"/>
    </xf>
    <xf numFmtId="0" fontId="26" fillId="0" borderId="9" xfId="92" applyFont="1" applyBorder="1" applyAlignment="1">
      <alignment wrapText="1"/>
      <protection/>
    </xf>
    <xf numFmtId="0" fontId="25" fillId="0" borderId="18" xfId="92" applyFont="1" applyBorder="1" applyAlignment="1">
      <alignment horizontal="left" vertical="center" wrapText="1"/>
      <protection/>
    </xf>
    <xf numFmtId="0" fontId="71" fillId="0" borderId="15" xfId="0" applyFont="1" applyBorder="1" applyAlignment="1">
      <alignment vertical="center"/>
    </xf>
    <xf numFmtId="0" fontId="26" fillId="0" borderId="20" xfId="92" applyFont="1" applyBorder="1" applyAlignment="1">
      <alignment horizontal="center" vertical="center" wrapText="1"/>
      <protection/>
    </xf>
    <xf numFmtId="0" fontId="26" fillId="0" borderId="22" xfId="92" applyFont="1" applyBorder="1" applyAlignment="1">
      <alignment horizontal="center" vertical="center" wrapText="1"/>
      <protection/>
    </xf>
    <xf numFmtId="4" fontId="4" fillId="0" borderId="17" xfId="92" applyNumberFormat="1" applyFont="1" applyBorder="1" applyAlignment="1">
      <alignment horizontal="center" vertical="center"/>
      <protection/>
    </xf>
    <xf numFmtId="4" fontId="5" fillId="0" borderId="23" xfId="92" applyNumberFormat="1" applyFont="1" applyBorder="1" applyAlignment="1">
      <alignment horizontal="center" vertical="center"/>
      <protection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4" fontId="6" fillId="0" borderId="9" xfId="92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27" fillId="0" borderId="16" xfId="0" applyFont="1" applyBorder="1" applyAlignment="1">
      <alignment horizontal="center" vertical="center" wrapText="1"/>
    </xf>
    <xf numFmtId="0" fontId="26" fillId="0" borderId="9" xfId="92" applyFont="1" applyBorder="1" applyAlignment="1">
      <alignment horizontal="left" vertical="top" wrapText="1"/>
      <protection/>
    </xf>
    <xf numFmtId="0" fontId="27" fillId="0" borderId="16" xfId="0" applyFont="1" applyBorder="1" applyAlignment="1">
      <alignment horizontal="center"/>
    </xf>
    <xf numFmtId="0" fontId="33" fillId="0" borderId="9" xfId="0" applyFont="1" applyBorder="1" applyAlignment="1">
      <alignment vertical="center" wrapText="1"/>
    </xf>
    <xf numFmtId="0" fontId="33" fillId="0" borderId="9" xfId="0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/>
    </xf>
    <xf numFmtId="0" fontId="34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0" fontId="0" fillId="0" borderId="0" xfId="91" applyFont="1" applyBorder="1" applyAlignment="1">
      <alignment vertical="center" wrapText="1"/>
      <protection/>
    </xf>
    <xf numFmtId="0" fontId="2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4" xfId="92" applyFont="1" applyBorder="1" applyAlignment="1">
      <alignment horizontal="left" vertical="center" wrapText="1"/>
      <protection/>
    </xf>
    <xf numFmtId="0" fontId="5" fillId="0" borderId="25" xfId="92" applyFont="1" applyBorder="1" applyAlignment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0" xfId="91" applyFont="1" applyBorder="1" applyAlignment="1">
      <alignment horizontal="left" vertical="center" wrapText="1"/>
      <protection/>
    </xf>
    <xf numFmtId="0" fontId="25" fillId="0" borderId="2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5" fillId="0" borderId="9" xfId="92" applyFont="1" applyBorder="1" applyAlignment="1">
      <alignment vertical="center" wrapText="1"/>
      <protection/>
    </xf>
    <xf numFmtId="0" fontId="5" fillId="0" borderId="17" xfId="92" applyFont="1" applyBorder="1" applyAlignment="1">
      <alignment vertical="center" wrapText="1"/>
      <protection/>
    </xf>
    <xf numFmtId="0" fontId="25" fillId="0" borderId="18" xfId="9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</cellXfs>
  <cellStyles count="105">
    <cellStyle name="Normal" xfId="0"/>
    <cellStyle name="?_x0008_" xfId="15"/>
    <cellStyle name="?_x0010_" xfId="16"/>
    <cellStyle name="???_x0008_" xfId="17"/>
    <cellStyle name="_АГ" xfId="18"/>
    <cellStyle name="_АГ_A28B7B" xfId="19"/>
    <cellStyle name="_АГ_Копия NVV january-june 2007 (fact)" xfId="20"/>
    <cellStyle name="_АГ_Лист1" xfId="21"/>
    <cellStyle name="_АГ_система от 25.07.2007г" xfId="22"/>
    <cellStyle name="_Книга1" xfId="23"/>
    <cellStyle name="_Книга1_Копия АРМ_БП_РСК_V10 0_20100213" xfId="24"/>
    <cellStyle name="_ПРИЛ. 2003_ЧТЭ" xfId="25"/>
    <cellStyle name="”€ќђќ‘ћ‚›‰" xfId="26"/>
    <cellStyle name="”€љ‘€ђћ‚ђќќ›‰" xfId="27"/>
    <cellStyle name="„…ќ…†ќ›‰" xfId="28"/>
    <cellStyle name="€’ћѓћ‚›‰" xfId="29"/>
    <cellStyle name="‡ђѓћ‹ћ‚ћљ1" xfId="30"/>
    <cellStyle name="‡ђѓћ‹ћ‚ћљ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Comma [0]_laroux" xfId="50"/>
    <cellStyle name="Comma_laroux" xfId="51"/>
    <cellStyle name="Currency [0]" xfId="52"/>
    <cellStyle name="Currency_laroux" xfId="53"/>
    <cellStyle name="Heading 1" xfId="54"/>
    <cellStyle name="mystil" xfId="55"/>
    <cellStyle name="Normal_2008" xfId="56"/>
    <cellStyle name="Normal1" xfId="57"/>
    <cellStyle name="Price_Body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Беззащитный" xfId="65"/>
    <cellStyle name="Ввод " xfId="66"/>
    <cellStyle name="Вывод" xfId="67"/>
    <cellStyle name="Вычисление" xfId="68"/>
    <cellStyle name="Гиперссылка 2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Защитный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новый" xfId="84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2" xfId="91"/>
    <cellStyle name="Обычный 2 2" xfId="92"/>
    <cellStyle name="Обычный 2_Копия РСТ_2013 оконч Улан-Удэ Энерго (3)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Плохой" xfId="101"/>
    <cellStyle name="Поле ввода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Стиль 1" xfId="108"/>
    <cellStyle name="Текст предупреждения" xfId="109"/>
    <cellStyle name="Тысячи [0]_3Com" xfId="110"/>
    <cellStyle name="Тысячи_3Com" xfId="111"/>
    <cellStyle name="Comma" xfId="112"/>
    <cellStyle name="Comma [0]" xfId="113"/>
    <cellStyle name="Финансовый 2" xfId="114"/>
    <cellStyle name="Формула" xfId="115"/>
    <cellStyle name="ФормулаВБ" xfId="116"/>
    <cellStyle name="Хороший" xfId="117"/>
    <cellStyle name="Џђћ–…ќ’ќ›‰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EXCEL\VZ_Z\ZACHET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1\&#1086;&#1073;&#1097;&#1072;&#1103;\ZA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3_9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1\&#1086;&#1073;&#1097;&#1072;&#1103;\2001\Y66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ZA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4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58;&#1056;&#1040;&#1058;&#1045;&#1043;&#1048;&#1063;&#1045;&#1057;&#1050;&#1048;&#1045;%20&#1055;&#1056;&#1054;&#1045;&#1050;&#1058;&#1067;\&#1050;&#1056;&#1045;&#1044;&#1048;&#1058;&#1053;&#1054;&#1045;%20&#1047;&#1040;&#1050;&#1051;&#1070;&#1063;&#1045;&#1053;&#1048;&#1045;\&#1050;&#1086;&#1087;&#1080;&#1103;%20&#1050;&#1088;&#1077;&#1076;&#1080;&#1090;&#1085;&#1086;&#1077;%20&#1047;&#1072;&#1082;&#1083;&#1102;&#1095;&#1077;&#1085;&#1080;&#1077;_&#1040;_vers_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se\&#1086;&#1073;&#1097;&#1072;&#1103;\DOCUME~1\MIRONO~1\LOCALS~1\Temp\notesE1EF34\&#1086;&#1089;&#1085;&#1086;&#1074;&#1085;&#1072;&#1103;\&#1092;&#1080;&#1085;&#1072;&#1085;&#1089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58;&#1056;&#1040;&#1058;&#1045;&#1043;&#1048;&#1063;&#1045;&#1057;&#1050;&#1048;&#1045;%20&#1055;&#1056;&#1054;&#1045;&#1050;&#1058;&#1067;\&#1050;&#1056;&#1045;&#1044;&#1048;&#1058;&#1053;&#1054;&#1045;%20&#1047;&#1040;&#1050;&#1051;&#1070;&#1063;&#1045;&#1053;&#1048;&#1045;\&#1086;&#1073;&#1088;&#1072;&#1079;&#1094;&#1099;\&#1040;&#1088;&#1093;&#1072;&#1085;&#1075;&#1077;&#1083;&#1100;&#1089;&#1082;&#1072;&#1103;%20&#1075;&#1077;&#1085;&#1077;&#1088;&#1080;&#1088;&#1091;&#1102;&#1097;&#1072;&#1103;%20&#1082;&#1086;&#1084;&#1087;&#1087;&#1072;&#1085;&#1080;&#1103;_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2_9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6_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ZACHET06"/>
    </sheetNames>
    <definedNames>
      <definedName name="Выборка_АМТА" refersTo="#REF!"/>
      <definedName name="Выборка_БА_ЖД" refersTo="#REF!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A06"/>
    </sheetNames>
    <definedNames>
      <definedName name="Выборка_АМТА" refersTo="#REF!"/>
      <definedName name="Выборка_БА_ЖД" refersTo="#REF!"/>
      <definedName name="Выборка_ВСЖД" refersTo="#REF!"/>
      <definedName name="Выборка_ЛВРЗ" refersTo="#REF!"/>
      <definedName name="Выборка_Ливона" refersTo="#REF!"/>
      <definedName name="Выборка_мяспром" refersTo="#REF!"/>
      <definedName name="Выборка_ТАЦИ" refersTo="#REF!"/>
      <definedName name="Выборка_Тимцем" refersTo="#REF!"/>
      <definedName name="Очистка" refersTo="#REF!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4"/>
      <sheetName val="Лист15"/>
      <sheetName val="Лист16"/>
      <sheetName val="9-1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FEK 2002.Н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</sheetNames>
    <sheetDataSet>
      <sheetData sheetId="0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ZAC03_97"/>
      <sheetName val="УФ-28"/>
      <sheetName val="Январь"/>
    </sheetNames>
    <definedNames>
      <definedName name="Модуль1.w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orm10"/>
    </sheetNames>
    <sheetDataSet>
      <sheetData sheetId="0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аты"/>
      <sheetName val="Электроэнергия"/>
      <sheetName val="Теплоэнергия"/>
      <sheetName val="Регионы"/>
    </sheetNames>
    <sheetDataSet>
      <sheetData sheetId="0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ZA06"/>
      <sheetName val="DEB1"/>
      <sheetName val="Параметры"/>
      <sheetName val="График"/>
      <sheetName val="1.2.1"/>
      <sheetName val="2.2.4"/>
      <sheetName val="даты"/>
    </sheetNames>
    <definedNames>
      <definedName name="Выборка_АМТА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C04_97"/>
    </sheetNames>
    <definedNames>
      <definedName name="[Модуль1].w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.прод.-Приб."/>
      <sheetName val="Упр-рын."/>
      <sheetName val="Деб-Кред"/>
      <sheetName val="Кр.порт"/>
      <sheetName val="Обор-Реал"/>
      <sheetName val="АГРЕГбал"/>
      <sheetName val="АГРЕГприб"/>
      <sheetName val="Недв-Инв"/>
      <sheetName val="Протокол расчета"/>
      <sheetName val="0"/>
      <sheetName val="Курсы пересчета"/>
      <sheetName val="Диверсификация"/>
      <sheetName val="Финансовая информация"/>
    </sheetNames>
    <sheetDataSet>
      <sheetData sheetId="0">
        <row r="6">
          <cell r="B6" t="str">
            <v>Заемщик:</v>
          </cell>
          <cell r="C6" t="str">
            <v>НАИМЕНОВАНИЕ ЗАЕМЩИКА/ПОРУЧИТЕЛЯ</v>
          </cell>
        </row>
        <row r="7">
          <cell r="B7" t="str">
            <v>Отрасль:</v>
          </cell>
        </row>
        <row r="149">
          <cell r="B149" t="str">
            <v>4. Выручка / прибыль / убытки, тыс. RUR (прирост за квартал)</v>
          </cell>
        </row>
        <row r="163">
          <cell r="B163" t="str">
            <v> </v>
          </cell>
        </row>
      </sheetData>
      <sheetData sheetId="1">
        <row r="1">
          <cell r="K1">
            <v>5</v>
          </cell>
        </row>
        <row r="8">
          <cell r="B8" t="e">
            <v>#N/A</v>
          </cell>
        </row>
        <row r="16">
          <cell r="K16">
            <v>5</v>
          </cell>
        </row>
        <row r="20">
          <cell r="B20" t="str">
            <v>Архангельская область - теплоэнергия</v>
          </cell>
        </row>
        <row r="26">
          <cell r="K26">
            <v>4.8</v>
          </cell>
        </row>
        <row r="28">
          <cell r="B28" t="str">
            <v>Наименование (город)</v>
          </cell>
        </row>
        <row r="35">
          <cell r="B35" t="str">
            <v>прочие </v>
          </cell>
        </row>
        <row r="42">
          <cell r="B42" t="str">
            <v>Прочие </v>
          </cell>
        </row>
      </sheetData>
      <sheetData sheetId="2">
        <row r="3">
          <cell r="H3">
            <v>38626</v>
          </cell>
        </row>
        <row r="36">
          <cell r="B36" t="str">
            <v>Итого</v>
          </cell>
        </row>
        <row r="38">
          <cell r="I38">
            <v>38626</v>
          </cell>
        </row>
        <row r="54">
          <cell r="B54" t="str">
            <v>Итого</v>
          </cell>
        </row>
        <row r="68">
          <cell r="H68">
            <v>38626</v>
          </cell>
        </row>
        <row r="70">
          <cell r="B70" t="str">
            <v>Займы</v>
          </cell>
        </row>
      </sheetData>
      <sheetData sheetId="3">
        <row r="4">
          <cell r="I4">
            <v>38765</v>
          </cell>
          <cell r="L4" t="str">
            <v>Расчетный балл: 5,0</v>
          </cell>
        </row>
        <row r="8">
          <cell r="B8" t="str">
            <v>ОАО "Архэнерго" (ОАО "АГК")</v>
          </cell>
          <cell r="L8" t="str">
            <v>нет</v>
          </cell>
        </row>
        <row r="11">
          <cell r="B11" t="str">
            <v>ОАО "АГК"</v>
          </cell>
          <cell r="L11" t="str">
            <v>нет</v>
          </cell>
        </row>
        <row r="19">
          <cell r="B19" t="str">
            <v>Действующие кредиты "до востребования"</v>
          </cell>
        </row>
        <row r="20">
          <cell r="L20">
            <v>38749</v>
          </cell>
        </row>
        <row r="29">
          <cell r="B29" t="str">
            <v>ОАО "ТрансКредитБанк"</v>
          </cell>
          <cell r="L29" t="str">
            <v>нет</v>
          </cell>
        </row>
        <row r="49">
          <cell r="B49" t="str">
            <v>ОАО "ТрансКредитБанк"</v>
          </cell>
          <cell r="L49" t="str">
            <v>нет</v>
          </cell>
        </row>
        <row r="62">
          <cell r="L62" t="str">
            <v>01.02.2006</v>
          </cell>
        </row>
        <row r="68">
          <cell r="B68" t="str">
            <v>Архангельское ОСБ № 8637</v>
          </cell>
        </row>
      </sheetData>
      <sheetData sheetId="7">
        <row r="20">
          <cell r="A20" t="str">
            <v>Комментарии:</v>
          </cell>
        </row>
        <row r="33">
          <cell r="A33" t="str">
            <v>Комментарии:</v>
          </cell>
        </row>
      </sheetData>
      <sheetData sheetId="9">
        <row r="4">
          <cell r="E4">
            <v>38443</v>
          </cell>
          <cell r="F4">
            <v>38534</v>
          </cell>
          <cell r="G4">
            <v>38626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2</v>
          </cell>
          <cell r="G5">
            <v>3</v>
          </cell>
        </row>
        <row r="7">
          <cell r="C7" t="str">
            <v>RUR</v>
          </cell>
          <cell r="F7" t="str">
            <v>RUR</v>
          </cell>
        </row>
        <row r="9">
          <cell r="B9" t="str">
            <v>Архангельское ОСБ</v>
          </cell>
          <cell r="C9" t="str">
            <v>ОАО "Урало-Сибирский Банк"</v>
          </cell>
          <cell r="D9" t="str">
            <v>ОАО "ТрансКредитБанк"</v>
          </cell>
          <cell r="F9" t="str">
            <v>Наименование банка 5</v>
          </cell>
          <cell r="G9" t="str">
            <v>Наименование банка 6</v>
          </cell>
          <cell r="H9" t="str">
            <v>Наименование банка 7</v>
          </cell>
        </row>
        <row r="10">
          <cell r="E10" t="str">
            <v>Наименование банка 8</v>
          </cell>
          <cell r="F10" t="str">
            <v>Наименование банка 9</v>
          </cell>
        </row>
        <row r="12">
          <cell r="C12" t="str">
            <v>RUR</v>
          </cell>
        </row>
        <row r="13">
          <cell r="C13" t="str">
            <v>RUR</v>
          </cell>
        </row>
        <row r="14">
          <cell r="C14" t="str">
            <v>RUR</v>
          </cell>
        </row>
        <row r="15">
          <cell r="C15" t="str">
            <v>RUR</v>
          </cell>
        </row>
        <row r="16">
          <cell r="C16" t="str">
            <v>RUR</v>
          </cell>
        </row>
        <row r="17">
          <cell r="C17" t="str">
            <v>RUR</v>
          </cell>
        </row>
        <row r="18">
          <cell r="C18" t="str">
            <v>RUR</v>
          </cell>
        </row>
        <row r="19">
          <cell r="C19" t="str">
            <v>RUR</v>
          </cell>
        </row>
        <row r="20">
          <cell r="C20" t="str">
            <v>RUR</v>
          </cell>
        </row>
        <row r="21">
          <cell r="C21" t="str">
            <v>RUR</v>
          </cell>
        </row>
        <row r="22">
          <cell r="C22" t="str">
            <v>RUR</v>
          </cell>
        </row>
        <row r="32">
          <cell r="J32">
            <v>3</v>
          </cell>
          <cell r="K32">
            <v>1</v>
          </cell>
        </row>
        <row r="33">
          <cell r="J33">
            <v>6</v>
          </cell>
          <cell r="K33">
            <v>1</v>
          </cell>
        </row>
        <row r="34">
          <cell r="J34">
            <v>9</v>
          </cell>
          <cell r="K34">
            <v>1</v>
          </cell>
        </row>
        <row r="35">
          <cell r="J35">
            <v>12</v>
          </cell>
          <cell r="K35">
            <v>1</v>
          </cell>
        </row>
      </sheetData>
      <sheetData sheetId="10">
        <row r="15">
          <cell r="C15">
            <v>1</v>
          </cell>
        </row>
        <row r="16">
          <cell r="C16">
            <v>1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1</v>
          </cell>
        </row>
        <row r="22">
          <cell r="C22" t="str">
            <v>Дата</v>
          </cell>
          <cell r="D22" t="str">
            <v>Релизация</v>
          </cell>
          <cell r="E22" t="str">
            <v>Обороты</v>
          </cell>
        </row>
        <row r="23">
          <cell r="A23" t="str">
            <v>Реализация продукции и обороты</v>
          </cell>
          <cell r="C23" t="str">
            <v>Январь 05</v>
          </cell>
          <cell r="D23" t="str">
            <v/>
          </cell>
          <cell r="E23">
            <v>1</v>
          </cell>
        </row>
        <row r="24">
          <cell r="C24" t="str">
            <v>Февраль 05</v>
          </cell>
          <cell r="D24" t="str">
            <v/>
          </cell>
          <cell r="E24">
            <v>1</v>
          </cell>
        </row>
        <row r="25">
          <cell r="C25" t="str">
            <v>Март 05</v>
          </cell>
          <cell r="D25">
            <v>1</v>
          </cell>
          <cell r="E25">
            <v>1</v>
          </cell>
        </row>
        <row r="26">
          <cell r="C26" t="str">
            <v>Апрель 05</v>
          </cell>
          <cell r="D26" t="str">
            <v/>
          </cell>
          <cell r="E26">
            <v>1</v>
          </cell>
        </row>
        <row r="27">
          <cell r="C27" t="str">
            <v>Май 05</v>
          </cell>
          <cell r="D27" t="str">
            <v/>
          </cell>
          <cell r="E27">
            <v>1</v>
          </cell>
        </row>
        <row r="28">
          <cell r="C28" t="str">
            <v>Июнь 05</v>
          </cell>
          <cell r="D28">
            <v>1</v>
          </cell>
          <cell r="E28">
            <v>1</v>
          </cell>
        </row>
        <row r="29">
          <cell r="C29" t="str">
            <v>Июль 05</v>
          </cell>
          <cell r="D29" t="str">
            <v/>
          </cell>
          <cell r="E29">
            <v>1</v>
          </cell>
        </row>
        <row r="30">
          <cell r="C30" t="str">
            <v>Август 05</v>
          </cell>
          <cell r="D30" t="str">
            <v/>
          </cell>
          <cell r="E30">
            <v>1</v>
          </cell>
        </row>
        <row r="31">
          <cell r="C31" t="str">
            <v>Сентябрь 05</v>
          </cell>
          <cell r="D31">
            <v>1</v>
          </cell>
          <cell r="E31">
            <v>1</v>
          </cell>
        </row>
        <row r="32">
          <cell r="C32" t="str">
            <v>Октябрь 05</v>
          </cell>
          <cell r="D32" t="str">
            <v/>
          </cell>
          <cell r="E32">
            <v>1</v>
          </cell>
        </row>
        <row r="33">
          <cell r="C33" t="str">
            <v>Ноябрь 05</v>
          </cell>
          <cell r="D33" t="str">
            <v/>
          </cell>
          <cell r="E33">
            <v>1</v>
          </cell>
        </row>
        <row r="34">
          <cell r="C34" t="str">
            <v>Декабрь 05</v>
          </cell>
          <cell r="D34">
            <v>1</v>
          </cell>
          <cell r="E34">
            <v>1</v>
          </cell>
        </row>
        <row r="35">
          <cell r="C35" t="str">
            <v>Январь 06</v>
          </cell>
          <cell r="D35" t="str">
            <v/>
          </cell>
          <cell r="E35">
            <v>1</v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</row>
        <row r="45">
          <cell r="A45" t="str">
            <v>Реализация продукции и обороты</v>
          </cell>
          <cell r="C45">
            <v>2004</v>
          </cell>
          <cell r="D45">
            <v>1</v>
          </cell>
          <cell r="E45">
            <v>1</v>
          </cell>
        </row>
        <row r="46">
          <cell r="C46">
            <v>2005</v>
          </cell>
          <cell r="D46">
            <v>1</v>
          </cell>
          <cell r="E46">
            <v>1</v>
          </cell>
        </row>
        <row r="47">
          <cell r="C47">
            <v>2006</v>
          </cell>
          <cell r="D47">
            <v>1</v>
          </cell>
          <cell r="E47">
            <v>1</v>
          </cell>
        </row>
        <row r="48">
          <cell r="C48" t="str">
            <v/>
          </cell>
          <cell r="D48" t="str">
            <v/>
          </cell>
          <cell r="E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сл.отчет.дата"/>
      <sheetName val="Помощь"/>
      <sheetName val="Ratios"/>
      <sheetName val="АБ в динамике"/>
      <sheetName val="бухгалтерский ОПУ"/>
      <sheetName val="управленческий ОПУ (без НДС)"/>
      <sheetName val="управленческий ОПУ (с НДС)"/>
      <sheetName val="ОДДС косвенным методом"/>
      <sheetName val="Прогноз ОПУ и ОДДС"/>
      <sheetName val="Прогноз АБ"/>
      <sheetName val="Настройки"/>
    </sheetNames>
    <sheetDataSet>
      <sheetData sheetId="0">
        <row r="1">
          <cell r="G1" t="str">
            <v>тыс.USD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</sheetNames>
    <sheetDataSet>
      <sheetData sheetId="0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Кр.прод.-Приб."/>
      <sheetName val="Упр-рын."/>
      <sheetName val="Деб-Кред"/>
      <sheetName val="Кр.порт"/>
      <sheetName val="Обор-Реал"/>
      <sheetName val="АГРЕГбал"/>
      <sheetName val="АГРЕГприб"/>
      <sheetName val="Недв-Инв"/>
      <sheetName val="Протокол расчета"/>
      <sheetName val="Диверсификация"/>
      <sheetName val="Финансовая информация"/>
      <sheetName val="Курсы пересчет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C02_97"/>
    </sheetNames>
    <definedNames>
      <definedName name="w" refersTo="#REF!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C06_97"/>
      <sheetName val="FES"/>
    </sheetNames>
    <definedNames>
      <definedName name="ww" refersTo="#REF!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араметры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FES"/>
    </sheetNames>
    <sheetDataSet>
      <sheetData sheetId="0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zoomScaleSheetLayoutView="115" zoomScalePageLayoutView="0" workbookViewId="0" topLeftCell="A27">
      <selection activeCell="B15" sqref="B15"/>
    </sheetView>
  </sheetViews>
  <sheetFormatPr defaultColWidth="9.140625" defaultRowHeight="12.75"/>
  <cols>
    <col min="1" max="1" width="6.421875" style="1" customWidth="1"/>
    <col min="2" max="2" width="65.57421875" style="2" customWidth="1"/>
    <col min="3" max="3" width="13.140625" style="2" customWidth="1"/>
    <col min="4" max="4" width="16.28125" style="8" hidden="1" customWidth="1"/>
    <col min="5" max="5" width="13.00390625" style="2" hidden="1" customWidth="1"/>
    <col min="6" max="6" width="14.7109375" style="2" customWidth="1"/>
    <col min="7" max="16384" width="9.140625" style="2" customWidth="1"/>
  </cols>
  <sheetData>
    <row r="1" spans="1:6" ht="55.5" customHeight="1" thickBot="1">
      <c r="A1" s="68" t="s">
        <v>149</v>
      </c>
      <c r="B1" s="68"/>
      <c r="C1" s="68"/>
      <c r="D1" s="68"/>
      <c r="E1" s="68"/>
      <c r="F1" s="68"/>
    </row>
    <row r="2" spans="1:6" s="9" customFormat="1" ht="75" customHeight="1">
      <c r="A2" s="32" t="s">
        <v>0</v>
      </c>
      <c r="B2" s="33" t="s">
        <v>45</v>
      </c>
      <c r="C2" s="33" t="s">
        <v>46</v>
      </c>
      <c r="D2" s="33" t="s">
        <v>54</v>
      </c>
      <c r="F2" s="34" t="s">
        <v>58</v>
      </c>
    </row>
    <row r="3" spans="1:6" s="9" customFormat="1" ht="91.5" customHeight="1" hidden="1">
      <c r="A3" s="38"/>
      <c r="B3" s="30" t="s">
        <v>55</v>
      </c>
      <c r="C3" s="27" t="s">
        <v>71</v>
      </c>
      <c r="D3" s="11"/>
      <c r="F3" s="14"/>
    </row>
    <row r="4" spans="1:6" s="9" customFormat="1" ht="47.25" customHeight="1" hidden="1">
      <c r="A4" s="13"/>
      <c r="B4" s="72" t="s">
        <v>47</v>
      </c>
      <c r="C4" s="73"/>
      <c r="D4" s="12"/>
      <c r="F4" s="15"/>
    </row>
    <row r="5" spans="1:6" s="9" customFormat="1" ht="35.25" customHeight="1" hidden="1">
      <c r="A5" s="37" t="s">
        <v>59</v>
      </c>
      <c r="B5" s="29" t="s">
        <v>48</v>
      </c>
      <c r="C5" s="10"/>
      <c r="D5" s="11"/>
      <c r="F5" s="35">
        <v>90.22650000000002</v>
      </c>
    </row>
    <row r="6" spans="1:6" s="9" customFormat="1" ht="31.5" customHeight="1" hidden="1">
      <c r="A6" s="37" t="s">
        <v>60</v>
      </c>
      <c r="B6" s="29" t="s">
        <v>49</v>
      </c>
      <c r="C6" s="10"/>
      <c r="D6" s="11"/>
      <c r="F6" s="35">
        <v>9.156</v>
      </c>
    </row>
    <row r="7" spans="1:6" s="9" customFormat="1" ht="19.5" customHeight="1" hidden="1">
      <c r="A7" s="37" t="s">
        <v>61</v>
      </c>
      <c r="B7" s="29" t="s">
        <v>53</v>
      </c>
      <c r="C7" s="10"/>
      <c r="D7" s="11"/>
      <c r="F7" s="35">
        <v>73.3845</v>
      </c>
    </row>
    <row r="8" spans="1:6" s="9" customFormat="1" ht="19.5" customHeight="1" hidden="1">
      <c r="A8" s="37" t="s">
        <v>62</v>
      </c>
      <c r="B8" s="29" t="s">
        <v>50</v>
      </c>
      <c r="C8" s="10"/>
      <c r="D8" s="11"/>
      <c r="F8" s="35">
        <v>130.578</v>
      </c>
    </row>
    <row r="9" spans="1:6" s="9" customFormat="1" ht="32.25" customHeight="1" hidden="1">
      <c r="A9" s="37" t="s">
        <v>63</v>
      </c>
      <c r="B9" s="29" t="s">
        <v>65</v>
      </c>
      <c r="C9" s="10"/>
      <c r="D9" s="11"/>
      <c r="F9" s="35">
        <v>0</v>
      </c>
    </row>
    <row r="10" spans="1:6" s="9" customFormat="1" ht="27.75" customHeight="1" hidden="1">
      <c r="A10" s="37" t="s">
        <v>64</v>
      </c>
      <c r="B10" s="29" t="s">
        <v>51</v>
      </c>
      <c r="C10" s="10"/>
      <c r="D10" s="11"/>
      <c r="F10" s="35">
        <v>195.55200000000002</v>
      </c>
    </row>
    <row r="11" spans="1:6" s="17" customFormat="1" ht="100.5" hidden="1" thickBot="1">
      <c r="A11" s="39" t="s">
        <v>67</v>
      </c>
      <c r="B11" s="31" t="s">
        <v>57</v>
      </c>
      <c r="C11" s="19"/>
      <c r="D11" s="16"/>
      <c r="F11" s="36">
        <f>SUM(F5:F10)</f>
        <v>498.89700000000005</v>
      </c>
    </row>
    <row r="12" spans="1:5" s="17" customFormat="1" ht="12.75" customHeight="1">
      <c r="A12" s="20"/>
      <c r="B12" s="21"/>
      <c r="D12" s="18"/>
      <c r="E12" s="18"/>
    </row>
    <row r="13" spans="1:6" ht="60.75" customHeight="1" hidden="1">
      <c r="A13" s="22" t="s">
        <v>0</v>
      </c>
      <c r="B13" s="23" t="s">
        <v>1</v>
      </c>
      <c r="C13" s="23" t="s">
        <v>2</v>
      </c>
      <c r="D13" s="23" t="s">
        <v>3</v>
      </c>
      <c r="E13" s="23" t="s">
        <v>3</v>
      </c>
      <c r="F13" s="23" t="s">
        <v>148</v>
      </c>
    </row>
    <row r="14" spans="1:15" ht="43.5" customHeight="1">
      <c r="A14" s="24" t="s">
        <v>56</v>
      </c>
      <c r="B14" s="69" t="s">
        <v>68</v>
      </c>
      <c r="C14" s="69"/>
      <c r="D14" s="69"/>
      <c r="E14" s="69"/>
      <c r="F14" s="70"/>
      <c r="H14" s="75"/>
      <c r="I14" s="75"/>
      <c r="J14" s="75"/>
      <c r="K14" s="75"/>
      <c r="L14" s="75"/>
      <c r="M14" s="75"/>
      <c r="N14" s="75"/>
      <c r="O14" s="75"/>
    </row>
    <row r="15" spans="1:15" ht="47.25">
      <c r="A15" s="24">
        <v>1</v>
      </c>
      <c r="B15" s="40" t="s">
        <v>17</v>
      </c>
      <c r="C15" s="71" t="s">
        <v>18</v>
      </c>
      <c r="D15" s="3">
        <f>E15*1.18</f>
        <v>938803.5277999999</v>
      </c>
      <c r="E15" s="3">
        <v>795596.21</v>
      </c>
      <c r="F15" s="42">
        <v>104008.27500000001</v>
      </c>
      <c r="I15" s="67"/>
      <c r="J15" s="67"/>
      <c r="K15" s="67"/>
      <c r="L15" s="67"/>
      <c r="M15" s="67"/>
      <c r="N15" s="67"/>
      <c r="O15" s="67"/>
    </row>
    <row r="16" spans="1:15" ht="47.25">
      <c r="A16" s="24">
        <v>2</v>
      </c>
      <c r="B16" s="40" t="s">
        <v>19</v>
      </c>
      <c r="C16" s="71"/>
      <c r="D16" s="3">
        <f aca="true" t="shared" si="0" ref="D16:D37">E16*1.18</f>
        <v>963618.6091999998</v>
      </c>
      <c r="E16" s="3">
        <v>816625.94</v>
      </c>
      <c r="F16" s="42">
        <v>106772.36850000001</v>
      </c>
      <c r="I16" s="4"/>
      <c r="J16" s="4"/>
      <c r="K16" s="4"/>
      <c r="L16" s="4"/>
      <c r="M16" s="4"/>
      <c r="N16" s="4"/>
      <c r="O16" s="4"/>
    </row>
    <row r="17" spans="1:15" ht="31.5">
      <c r="A17" s="24">
        <v>3</v>
      </c>
      <c r="B17" s="40" t="s">
        <v>20</v>
      </c>
      <c r="C17" s="71"/>
      <c r="D17" s="3">
        <f t="shared" si="0"/>
        <v>1113493</v>
      </c>
      <c r="E17" s="3">
        <f>1113493/1.18</f>
        <v>943638.1355932204</v>
      </c>
      <c r="F17" s="42">
        <v>145707.3765</v>
      </c>
      <c r="I17" s="4"/>
      <c r="J17" s="4"/>
      <c r="K17" s="4"/>
      <c r="L17" s="4"/>
      <c r="M17" s="4"/>
      <c r="N17" s="4"/>
      <c r="O17" s="4"/>
    </row>
    <row r="18" spans="1:6" ht="36" customHeight="1">
      <c r="A18" s="24">
        <v>4</v>
      </c>
      <c r="B18" s="40" t="s">
        <v>21</v>
      </c>
      <c r="C18" s="71"/>
      <c r="D18" s="3">
        <f t="shared" si="0"/>
        <v>552239</v>
      </c>
      <c r="E18" s="3">
        <f>552239/1.18</f>
        <v>467999.15254237293</v>
      </c>
      <c r="F18" s="42">
        <v>72444.918</v>
      </c>
    </row>
    <row r="19" spans="1:6" ht="31.5">
      <c r="A19" s="24">
        <v>5</v>
      </c>
      <c r="B19" s="40" t="s">
        <v>22</v>
      </c>
      <c r="C19" s="71" t="s">
        <v>23</v>
      </c>
      <c r="D19" s="3">
        <f t="shared" si="0"/>
        <v>1479871.5297177</v>
      </c>
      <c r="E19" s="3">
        <f aca="true" t="shared" si="1" ref="E19:E24">F19*6.77</f>
        <v>1254128.4150150002</v>
      </c>
      <c r="F19" s="42">
        <v>185247.91950000002</v>
      </c>
    </row>
    <row r="20" spans="1:6" ht="31.5">
      <c r="A20" s="24">
        <v>6</v>
      </c>
      <c r="B20" s="40" t="s">
        <v>24</v>
      </c>
      <c r="C20" s="71"/>
      <c r="D20" s="3">
        <f t="shared" si="0"/>
        <v>1501289.2738788</v>
      </c>
      <c r="E20" s="3">
        <f t="shared" si="1"/>
        <v>1272279.04566</v>
      </c>
      <c r="F20" s="42">
        <v>187928.958</v>
      </c>
    </row>
    <row r="21" spans="1:6" ht="31.5">
      <c r="A21" s="24">
        <v>7</v>
      </c>
      <c r="B21" s="40" t="s">
        <v>25</v>
      </c>
      <c r="C21" s="71"/>
      <c r="D21" s="3">
        <f t="shared" si="0"/>
        <v>1595801.0663826</v>
      </c>
      <c r="E21" s="3">
        <f t="shared" si="1"/>
        <v>1352373.78507</v>
      </c>
      <c r="F21" s="42">
        <v>199759.79100000003</v>
      </c>
    </row>
    <row r="22" spans="1:6" ht="31.5">
      <c r="A22" s="24">
        <v>8</v>
      </c>
      <c r="B22" s="40" t="s">
        <v>26</v>
      </c>
      <c r="C22" s="71"/>
      <c r="D22" s="3">
        <f t="shared" si="0"/>
        <v>1827554.4505343998</v>
      </c>
      <c r="E22" s="3">
        <f t="shared" si="1"/>
        <v>1548774.95808</v>
      </c>
      <c r="F22" s="42">
        <v>228770.30400000003</v>
      </c>
    </row>
    <row r="23" spans="1:19" ht="31.5">
      <c r="A23" s="24">
        <v>9</v>
      </c>
      <c r="B23" s="40" t="s">
        <v>27</v>
      </c>
      <c r="C23" s="71"/>
      <c r="D23" s="3">
        <f t="shared" si="0"/>
        <v>2952651.7349931</v>
      </c>
      <c r="E23" s="3">
        <f t="shared" si="1"/>
        <v>2502247.233045</v>
      </c>
      <c r="F23" s="42">
        <v>369608.1585</v>
      </c>
      <c r="S23" s="7"/>
    </row>
    <row r="24" spans="1:19" ht="38.25" customHeight="1">
      <c r="A24" s="24">
        <v>10</v>
      </c>
      <c r="B24" s="40" t="s">
        <v>28</v>
      </c>
      <c r="C24" s="71"/>
      <c r="D24" s="3">
        <f t="shared" si="0"/>
        <v>950930.6620673998</v>
      </c>
      <c r="E24" s="3">
        <f t="shared" si="1"/>
        <v>805873.4424299999</v>
      </c>
      <c r="F24" s="42">
        <v>119035.959</v>
      </c>
      <c r="S24" s="7"/>
    </row>
    <row r="25" spans="1:6" ht="39.75" customHeight="1">
      <c r="A25" s="24" t="s">
        <v>56</v>
      </c>
      <c r="B25" s="69" t="s">
        <v>69</v>
      </c>
      <c r="C25" s="69"/>
      <c r="D25" s="69"/>
      <c r="E25" s="69"/>
      <c r="F25" s="70"/>
    </row>
    <row r="26" spans="1:6" ht="31.5">
      <c r="A26" s="24">
        <v>1</v>
      </c>
      <c r="B26" s="41" t="s">
        <v>4</v>
      </c>
      <c r="C26" s="71" t="s">
        <v>5</v>
      </c>
      <c r="D26" s="3">
        <f t="shared" si="0"/>
        <v>2942432.3767999997</v>
      </c>
      <c r="E26" s="3">
        <v>2493586.76</v>
      </c>
      <c r="F26" s="42">
        <v>419117.454</v>
      </c>
    </row>
    <row r="27" spans="1:6" ht="31.5">
      <c r="A27" s="24">
        <v>2</v>
      </c>
      <c r="B27" s="41" t="s">
        <v>6</v>
      </c>
      <c r="C27" s="71"/>
      <c r="D27" s="3">
        <f t="shared" si="0"/>
        <v>3503738.5763999997</v>
      </c>
      <c r="E27" s="3">
        <v>2969269.98</v>
      </c>
      <c r="F27" s="42">
        <v>499741.7355</v>
      </c>
    </row>
    <row r="28" spans="1:6" ht="31.5">
      <c r="A28" s="24">
        <v>3</v>
      </c>
      <c r="B28" s="41" t="s">
        <v>7</v>
      </c>
      <c r="C28" s="71"/>
      <c r="D28" s="3">
        <f t="shared" si="0"/>
        <v>3898163.5355999996</v>
      </c>
      <c r="E28" s="3">
        <v>3303528.42</v>
      </c>
      <c r="F28" s="42">
        <v>557001.3435</v>
      </c>
    </row>
    <row r="29" spans="1:6" ht="34.5">
      <c r="A29" s="24">
        <v>4</v>
      </c>
      <c r="B29" s="41" t="s">
        <v>147</v>
      </c>
      <c r="C29" s="71"/>
      <c r="D29" s="3">
        <f t="shared" si="0"/>
        <v>5154568.441199999</v>
      </c>
      <c r="E29" s="3">
        <v>4368278.34</v>
      </c>
      <c r="F29" s="42">
        <v>737467.4265000001</v>
      </c>
    </row>
    <row r="30" spans="1:6" ht="31.5">
      <c r="A30" s="24">
        <v>5</v>
      </c>
      <c r="B30" s="41" t="s">
        <v>8</v>
      </c>
      <c r="C30" s="71"/>
      <c r="D30" s="3">
        <f t="shared" si="0"/>
        <v>8428621.8938</v>
      </c>
      <c r="E30" s="3">
        <v>7142899.91</v>
      </c>
      <c r="F30" s="42">
        <v>1191059.9400000002</v>
      </c>
    </row>
    <row r="31" spans="1:6" ht="31.5">
      <c r="A31" s="24">
        <v>6</v>
      </c>
      <c r="B31" s="41" t="s">
        <v>9</v>
      </c>
      <c r="C31" s="71"/>
      <c r="D31" s="3">
        <f t="shared" si="0"/>
        <v>8989928.0934</v>
      </c>
      <c r="E31" s="3">
        <v>7618583.13</v>
      </c>
      <c r="F31" s="42">
        <v>1271684.2110000001</v>
      </c>
    </row>
    <row r="32" spans="1:6" ht="31.5">
      <c r="A32" s="24">
        <v>7</v>
      </c>
      <c r="B32" s="41" t="s">
        <v>10</v>
      </c>
      <c r="C32" s="71" t="s">
        <v>11</v>
      </c>
      <c r="D32" s="3">
        <f t="shared" si="0"/>
        <v>3094306.5305999997</v>
      </c>
      <c r="E32" s="3">
        <v>2622293.67</v>
      </c>
      <c r="F32" s="42">
        <v>441675.192</v>
      </c>
    </row>
    <row r="33" spans="1:15" ht="31.5">
      <c r="A33" s="24">
        <v>8</v>
      </c>
      <c r="B33" s="41" t="s">
        <v>12</v>
      </c>
      <c r="C33" s="71"/>
      <c r="D33" s="3">
        <f t="shared" si="0"/>
        <v>3733376.0636</v>
      </c>
      <c r="E33" s="3">
        <v>3163878.02</v>
      </c>
      <c r="F33" s="42">
        <v>533469.153</v>
      </c>
      <c r="I33" s="4"/>
      <c r="J33" s="4"/>
      <c r="K33" s="4"/>
      <c r="L33" s="4"/>
      <c r="M33" s="4"/>
      <c r="N33" s="4"/>
      <c r="O33" s="4"/>
    </row>
    <row r="34" spans="1:15" ht="31.5">
      <c r="A34" s="24">
        <v>9</v>
      </c>
      <c r="B34" s="41" t="s">
        <v>13</v>
      </c>
      <c r="C34" s="71"/>
      <c r="D34" s="3">
        <f t="shared" si="0"/>
        <v>5601376.2908</v>
      </c>
      <c r="E34" s="3">
        <v>4746929.06</v>
      </c>
      <c r="F34" s="42">
        <v>799474.6515</v>
      </c>
      <c r="I34" s="67"/>
      <c r="J34" s="67"/>
      <c r="K34" s="67"/>
      <c r="L34" s="67"/>
      <c r="M34" s="67"/>
      <c r="N34" s="67"/>
      <c r="O34" s="67"/>
    </row>
    <row r="35" spans="1:15" ht="31.5">
      <c r="A35" s="24">
        <v>10</v>
      </c>
      <c r="B35" s="41" t="s">
        <v>14</v>
      </c>
      <c r="C35" s="71"/>
      <c r="D35" s="3">
        <f t="shared" si="0"/>
        <v>6724247.7472</v>
      </c>
      <c r="E35" s="3">
        <v>5698515.04</v>
      </c>
      <c r="F35" s="42">
        <v>962737.4400000001</v>
      </c>
      <c r="I35" s="67"/>
      <c r="J35" s="67"/>
      <c r="K35" s="67"/>
      <c r="L35" s="67"/>
      <c r="M35" s="67"/>
      <c r="N35" s="67"/>
      <c r="O35" s="67"/>
    </row>
    <row r="36" spans="1:15" ht="31.5">
      <c r="A36" s="24">
        <v>11</v>
      </c>
      <c r="B36" s="41" t="s">
        <v>15</v>
      </c>
      <c r="C36" s="71"/>
      <c r="D36" s="3">
        <f t="shared" si="0"/>
        <v>9676976.7922</v>
      </c>
      <c r="E36" s="3">
        <v>8200827.79</v>
      </c>
      <c r="F36" s="42">
        <v>1371841.0545</v>
      </c>
      <c r="I36" s="67"/>
      <c r="J36" s="67"/>
      <c r="K36" s="67"/>
      <c r="L36" s="67"/>
      <c r="M36" s="67"/>
      <c r="N36" s="67"/>
      <c r="O36" s="67"/>
    </row>
    <row r="37" spans="1:15" ht="31.5">
      <c r="A37" s="24">
        <v>12</v>
      </c>
      <c r="B37" s="41" t="s">
        <v>16</v>
      </c>
      <c r="C37" s="71"/>
      <c r="D37" s="3">
        <f t="shared" si="0"/>
        <v>10316046.3252</v>
      </c>
      <c r="E37" s="3">
        <v>8742412.14</v>
      </c>
      <c r="F37" s="42">
        <v>1463635.0050000001</v>
      </c>
      <c r="I37" s="5"/>
      <c r="J37" s="5"/>
      <c r="K37" s="5"/>
      <c r="L37" s="5"/>
      <c r="M37" s="5"/>
      <c r="N37" s="5"/>
      <c r="O37" s="5"/>
    </row>
    <row r="38" spans="1:6" ht="39" customHeight="1">
      <c r="A38" s="24" t="s">
        <v>56</v>
      </c>
      <c r="B38" s="69" t="s">
        <v>70</v>
      </c>
      <c r="C38" s="69"/>
      <c r="D38" s="69"/>
      <c r="E38" s="69"/>
      <c r="F38" s="70"/>
    </row>
    <row r="39" spans="1:6" ht="15.75">
      <c r="A39" s="24">
        <v>1</v>
      </c>
      <c r="B39" s="43" t="s">
        <v>29</v>
      </c>
      <c r="C39" s="71" t="s">
        <v>23</v>
      </c>
      <c r="D39" s="6">
        <v>462342.88</v>
      </c>
      <c r="E39" s="3">
        <f>D39/1.18/16/0.89</f>
        <v>27515.16853932584</v>
      </c>
      <c r="F39" s="42">
        <v>4152.33</v>
      </c>
    </row>
    <row r="40" spans="1:6" ht="15.75">
      <c r="A40" s="24">
        <v>2</v>
      </c>
      <c r="B40" s="43" t="s">
        <v>30</v>
      </c>
      <c r="C40" s="71"/>
      <c r="D40" s="6">
        <v>494335.04</v>
      </c>
      <c r="E40" s="3">
        <f>D40/1.18/25/0.89</f>
        <v>18828.224719101123</v>
      </c>
      <c r="F40" s="42">
        <v>2908.71</v>
      </c>
    </row>
    <row r="41" spans="1:6" ht="15.75">
      <c r="A41" s="24">
        <v>3</v>
      </c>
      <c r="B41" s="43" t="s">
        <v>31</v>
      </c>
      <c r="C41" s="71"/>
      <c r="D41" s="6">
        <v>499169.5</v>
      </c>
      <c r="E41" s="3">
        <f>D41/40/1.18/0.89</f>
        <v>11882.724719101123</v>
      </c>
      <c r="F41" s="42">
        <v>1835.7884999999999</v>
      </c>
    </row>
    <row r="42" spans="1:6" ht="15.75">
      <c r="A42" s="24">
        <v>4</v>
      </c>
      <c r="B42" s="43" t="s">
        <v>32</v>
      </c>
      <c r="C42" s="71"/>
      <c r="D42" s="6">
        <v>506617.66</v>
      </c>
      <c r="E42" s="3">
        <f>D42/1.18/0.89/63</f>
        <v>7657.160691992152</v>
      </c>
      <c r="F42" s="42">
        <v>1183.035</v>
      </c>
    </row>
    <row r="43" spans="1:6" ht="15.75">
      <c r="A43" s="24">
        <v>5</v>
      </c>
      <c r="B43" s="43" t="s">
        <v>33</v>
      </c>
      <c r="C43" s="71"/>
      <c r="D43" s="6">
        <v>520309.2</v>
      </c>
      <c r="E43" s="3">
        <f>D43/1.18/0.89/100</f>
        <v>4954.38202247191</v>
      </c>
      <c r="F43" s="42">
        <v>765.5340000000001</v>
      </c>
    </row>
    <row r="44" spans="1:6" ht="15" customHeight="1">
      <c r="A44" s="24">
        <v>6</v>
      </c>
      <c r="B44" s="43" t="s">
        <v>34</v>
      </c>
      <c r="C44" s="71"/>
      <c r="D44" s="6">
        <v>893310.74</v>
      </c>
      <c r="E44" s="3">
        <f>D44/1.18/0.89/160</f>
        <v>5316.313202247191</v>
      </c>
      <c r="F44" s="42">
        <v>821.688</v>
      </c>
    </row>
    <row r="45" spans="1:6" ht="15.75">
      <c r="A45" s="24">
        <v>7</v>
      </c>
      <c r="B45" s="43" t="s">
        <v>35</v>
      </c>
      <c r="C45" s="71"/>
      <c r="D45" s="6">
        <v>953422.3</v>
      </c>
      <c r="E45" s="3">
        <f>D45/1.18/250/0.89</f>
        <v>3631.393258426967</v>
      </c>
      <c r="F45" s="42">
        <v>561.3825</v>
      </c>
    </row>
    <row r="46" spans="1:6" ht="15.75">
      <c r="A46" s="24">
        <v>8</v>
      </c>
      <c r="B46" s="43" t="s">
        <v>36</v>
      </c>
      <c r="C46" s="71"/>
      <c r="D46" s="6">
        <v>1041066.8</v>
      </c>
      <c r="E46" s="3">
        <f>D46/400/1.18/0.89</f>
        <v>2478.258426966292</v>
      </c>
      <c r="F46" s="42">
        <v>383.21850000000006</v>
      </c>
    </row>
    <row r="47" spans="1:6" ht="15.75">
      <c r="A47" s="24">
        <v>9</v>
      </c>
      <c r="B47" s="43" t="s">
        <v>37</v>
      </c>
      <c r="C47" s="71"/>
      <c r="D47" s="6">
        <v>1183960.08</v>
      </c>
      <c r="E47" s="3">
        <f>D47/1.18/0.89/630</f>
        <v>1789.4703049759232</v>
      </c>
      <c r="F47" s="42">
        <v>276.8115</v>
      </c>
    </row>
    <row r="48" spans="1:6" ht="15.75">
      <c r="A48" s="24">
        <v>10</v>
      </c>
      <c r="B48" s="43" t="s">
        <v>38</v>
      </c>
      <c r="C48" s="71"/>
      <c r="D48" s="6">
        <v>1809963.06</v>
      </c>
      <c r="E48" s="3">
        <f>D48/1.18/0.89/1000</f>
        <v>1723.4460674157306</v>
      </c>
      <c r="F48" s="42">
        <v>266.8365</v>
      </c>
    </row>
    <row r="49" spans="1:6" ht="15.75">
      <c r="A49" s="24">
        <v>11</v>
      </c>
      <c r="B49" s="43" t="s">
        <v>39</v>
      </c>
      <c r="C49" s="71"/>
      <c r="D49" s="6">
        <v>1548741.74</v>
      </c>
      <c r="E49" s="3">
        <f>D49/1.18/0.89/500</f>
        <v>2949.4224719101126</v>
      </c>
      <c r="F49" s="42">
        <v>456.435</v>
      </c>
    </row>
    <row r="50" spans="1:6" ht="15.75">
      <c r="A50" s="24">
        <v>12</v>
      </c>
      <c r="B50" s="43" t="s">
        <v>40</v>
      </c>
      <c r="C50" s="71"/>
      <c r="D50" s="6">
        <v>1693873.48</v>
      </c>
      <c r="E50" s="3">
        <f>D50/1.18/0.89/800</f>
        <v>2016.1320224719102</v>
      </c>
      <c r="F50" s="42">
        <v>312.06</v>
      </c>
    </row>
    <row r="51" spans="1:6" ht="15.75">
      <c r="A51" s="24">
        <v>13</v>
      </c>
      <c r="B51" s="43" t="s">
        <v>41</v>
      </c>
      <c r="C51" s="71"/>
      <c r="D51" s="6">
        <v>1835670.54</v>
      </c>
      <c r="E51" s="3">
        <f>D51/1.18/0.89/1260</f>
        <v>1387.2418405564472</v>
      </c>
      <c r="F51" s="42">
        <v>214.75650000000002</v>
      </c>
    </row>
    <row r="52" spans="1:6" ht="15.75">
      <c r="A52" s="24">
        <v>14</v>
      </c>
      <c r="B52" s="43" t="s">
        <v>42</v>
      </c>
      <c r="C52" s="71"/>
      <c r="D52" s="6">
        <v>2768919.56</v>
      </c>
      <c r="E52" s="3">
        <f>D52/1.18/0.89/2000</f>
        <v>1318.28202247191</v>
      </c>
      <c r="F52" s="42">
        <v>204.204</v>
      </c>
    </row>
    <row r="53" spans="1:6" ht="15.75">
      <c r="A53" s="24">
        <v>15</v>
      </c>
      <c r="B53" s="43" t="s">
        <v>43</v>
      </c>
      <c r="C53" s="71"/>
      <c r="D53" s="6">
        <v>3819993.94</v>
      </c>
      <c r="E53" s="3">
        <f>D53/1.18/0.89/1260</f>
        <v>2886.8227215980023</v>
      </c>
      <c r="F53" s="42">
        <v>493.0065</v>
      </c>
    </row>
    <row r="54" spans="1:6" ht="16.5" thickBot="1">
      <c r="A54" s="24">
        <v>16</v>
      </c>
      <c r="B54" s="44" t="s">
        <v>44</v>
      </c>
      <c r="C54" s="74"/>
      <c r="D54" s="25">
        <v>3940809.42</v>
      </c>
      <c r="E54" s="26">
        <f>D54/1.18/0.89/2000</f>
        <v>1876.2185393258426</v>
      </c>
      <c r="F54" s="45">
        <v>646.338</v>
      </c>
    </row>
    <row r="55" ht="24" customHeight="1"/>
  </sheetData>
  <sheetProtection/>
  <mergeCells count="11">
    <mergeCell ref="C39:C54"/>
    <mergeCell ref="B14:F14"/>
    <mergeCell ref="H14:O14"/>
    <mergeCell ref="C15:C18"/>
    <mergeCell ref="C19:C24"/>
    <mergeCell ref="B38:F38"/>
    <mergeCell ref="A1:F1"/>
    <mergeCell ref="B25:F25"/>
    <mergeCell ref="C26:C31"/>
    <mergeCell ref="C32:C37"/>
    <mergeCell ref="B4:C4"/>
  </mergeCells>
  <printOptions horizontalCentered="1"/>
  <pageMargins left="0.7480314960629921" right="0.15748031496062992" top="0.1968503937007874" bottom="0.1968503937007874" header="0.5118110236220472" footer="0.1181102362204724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9.8515625" style="0" customWidth="1"/>
    <col min="2" max="2" width="58.140625" style="0" customWidth="1"/>
    <col min="3" max="3" width="12.00390625" style="0" customWidth="1"/>
    <col min="4" max="4" width="15.28125" style="0" customWidth="1"/>
    <col min="5" max="5" width="11.57421875" style="0" customWidth="1"/>
    <col min="6" max="6" width="10.8515625" style="0" customWidth="1"/>
    <col min="12" max="12" width="11.421875" style="0" customWidth="1"/>
  </cols>
  <sheetData>
    <row r="1" spans="1:5" ht="60.75" customHeight="1">
      <c r="A1" s="82" t="s">
        <v>150</v>
      </c>
      <c r="B1" s="82"/>
      <c r="C1" s="82"/>
      <c r="D1" s="82"/>
      <c r="E1" s="46"/>
    </row>
    <row r="2" spans="1:4" s="9" customFormat="1" ht="45" hidden="1">
      <c r="A2" s="32" t="s">
        <v>0</v>
      </c>
      <c r="B2" s="33" t="s">
        <v>45</v>
      </c>
      <c r="C2" s="33" t="s">
        <v>72</v>
      </c>
      <c r="D2" s="34" t="s">
        <v>73</v>
      </c>
    </row>
    <row r="3" spans="1:4" s="9" customFormat="1" ht="126.75" customHeight="1" hidden="1">
      <c r="A3" s="38"/>
      <c r="B3" s="30" t="s">
        <v>55</v>
      </c>
      <c r="C3" s="47" t="s">
        <v>74</v>
      </c>
      <c r="D3" s="14"/>
    </row>
    <row r="4" spans="1:4" s="9" customFormat="1" ht="57" customHeight="1">
      <c r="A4" s="37" t="s">
        <v>52</v>
      </c>
      <c r="B4" s="83" t="s">
        <v>75</v>
      </c>
      <c r="C4" s="83"/>
      <c r="D4" s="84"/>
    </row>
    <row r="5" spans="1:4" s="9" customFormat="1" ht="30">
      <c r="A5" s="37" t="s">
        <v>59</v>
      </c>
      <c r="B5" s="29" t="s">
        <v>48</v>
      </c>
      <c r="C5" s="10"/>
      <c r="D5" s="35">
        <v>94.0275</v>
      </c>
    </row>
    <row r="6" spans="1:4" s="9" customFormat="1" ht="30">
      <c r="A6" s="37" t="s">
        <v>60</v>
      </c>
      <c r="B6" s="29" t="s">
        <v>49</v>
      </c>
      <c r="C6" s="10"/>
      <c r="D6" s="35"/>
    </row>
    <row r="7" spans="1:4" s="9" customFormat="1" ht="16.5">
      <c r="A7" s="37" t="s">
        <v>61</v>
      </c>
      <c r="B7" s="29" t="s">
        <v>53</v>
      </c>
      <c r="C7" s="10"/>
      <c r="D7" s="35"/>
    </row>
    <row r="8" spans="1:4" s="9" customFormat="1" ht="24" customHeight="1">
      <c r="A8" s="37" t="s">
        <v>62</v>
      </c>
      <c r="B8" s="29" t="s">
        <v>50</v>
      </c>
      <c r="C8" s="10"/>
      <c r="D8" s="35">
        <v>101.80799999999999</v>
      </c>
    </row>
    <row r="9" spans="1:4" s="9" customFormat="1" ht="34.5" customHeight="1">
      <c r="A9" s="37" t="s">
        <v>63</v>
      </c>
      <c r="B9" s="29" t="s">
        <v>65</v>
      </c>
      <c r="C9" s="10"/>
      <c r="D9" s="35"/>
    </row>
    <row r="10" spans="1:4" s="9" customFormat="1" ht="39.75" customHeight="1">
      <c r="A10" s="37" t="s">
        <v>64</v>
      </c>
      <c r="B10" s="29" t="s">
        <v>51</v>
      </c>
      <c r="C10" s="10"/>
      <c r="D10" s="35">
        <v>112.03500000000001</v>
      </c>
    </row>
    <row r="11" spans="1:4" s="17" customFormat="1" ht="113.25" customHeight="1" thickBot="1">
      <c r="A11" s="28" t="s">
        <v>66</v>
      </c>
      <c r="B11" s="85" t="s">
        <v>76</v>
      </c>
      <c r="C11" s="85"/>
      <c r="D11" s="36">
        <f>SUM(D5:D10)</f>
        <v>307.8705</v>
      </c>
    </row>
    <row r="12" spans="1:5" ht="13.5" thickBot="1">
      <c r="A12" s="2"/>
      <c r="B12" s="2"/>
      <c r="C12" s="2"/>
      <c r="D12" s="2"/>
      <c r="E12" s="2"/>
    </row>
    <row r="13" spans="1:4" ht="40.5" customHeight="1">
      <c r="A13" s="86" t="s">
        <v>77</v>
      </c>
      <c r="B13" s="88" t="s">
        <v>78</v>
      </c>
      <c r="C13" s="90" t="s">
        <v>79</v>
      </c>
      <c r="D13" s="91" t="s">
        <v>80</v>
      </c>
    </row>
    <row r="14" spans="1:4" ht="43.5" customHeight="1">
      <c r="A14" s="87"/>
      <c r="B14" s="89"/>
      <c r="C14" s="79"/>
      <c r="D14" s="92"/>
    </row>
    <row r="15" spans="1:4" ht="12.75">
      <c r="A15" s="48">
        <v>1</v>
      </c>
      <c r="B15" s="49">
        <v>2</v>
      </c>
      <c r="C15" s="49">
        <v>3</v>
      </c>
      <c r="D15" s="50">
        <v>4</v>
      </c>
    </row>
    <row r="16" spans="1:4" ht="28.5" customHeight="1">
      <c r="A16" s="51"/>
      <c r="B16" s="93" t="s">
        <v>81</v>
      </c>
      <c r="C16" s="93"/>
      <c r="D16" s="52"/>
    </row>
    <row r="17" spans="1:4" ht="24.75" customHeight="1">
      <c r="A17" s="51"/>
      <c r="B17" s="94" t="s">
        <v>82</v>
      </c>
      <c r="C17" s="94"/>
      <c r="D17" s="53"/>
    </row>
    <row r="18" spans="1:4" ht="20.25">
      <c r="A18" s="54" t="s">
        <v>83</v>
      </c>
      <c r="B18" s="55" t="s">
        <v>84</v>
      </c>
      <c r="C18" s="79" t="s">
        <v>18</v>
      </c>
      <c r="D18" s="42">
        <f>ROUND(957350.12/6.52+2936.6564,2)</f>
        <v>149769.5</v>
      </c>
    </row>
    <row r="19" spans="1:4" ht="20.25">
      <c r="A19" s="54" t="s">
        <v>85</v>
      </c>
      <c r="B19" s="55" t="s">
        <v>86</v>
      </c>
      <c r="C19" s="79"/>
      <c r="D19" s="42">
        <f>ROUND(1058634.21/6.52,2)</f>
        <v>162367.21</v>
      </c>
    </row>
    <row r="20" spans="1:4" ht="20.25">
      <c r="A20" s="54" t="s">
        <v>87</v>
      </c>
      <c r="B20" s="55" t="s">
        <v>88</v>
      </c>
      <c r="C20" s="79"/>
      <c r="D20" s="42">
        <f>ROUND(1093881.41/6.52,2)</f>
        <v>167773.22</v>
      </c>
    </row>
    <row r="21" spans="1:4" ht="19.5" customHeight="1">
      <c r="A21" s="56"/>
      <c r="B21" s="57" t="s">
        <v>89</v>
      </c>
      <c r="C21" s="58"/>
      <c r="D21" s="59"/>
    </row>
    <row r="22" spans="1:4" ht="20.25">
      <c r="A22" s="54" t="s">
        <v>90</v>
      </c>
      <c r="B22" s="55" t="s">
        <v>91</v>
      </c>
      <c r="C22" s="79" t="s">
        <v>92</v>
      </c>
      <c r="D22" s="42">
        <f>ROUND(1374856.22/6.52,2)</f>
        <v>210867.52</v>
      </c>
    </row>
    <row r="23" spans="1:4" ht="20.25">
      <c r="A23" s="54" t="s">
        <v>93</v>
      </c>
      <c r="B23" s="55" t="s">
        <v>94</v>
      </c>
      <c r="C23" s="79"/>
      <c r="D23" s="42">
        <f>ROUND(1504108.86/6.52,2)</f>
        <v>230691.54</v>
      </c>
    </row>
    <row r="24" spans="1:4" ht="20.25">
      <c r="A24" s="54" t="s">
        <v>95</v>
      </c>
      <c r="B24" s="55" t="s">
        <v>96</v>
      </c>
      <c r="C24" s="79"/>
      <c r="D24" s="42">
        <f>ROUND(1665642.96/6.52,2)</f>
        <v>255466.71</v>
      </c>
    </row>
    <row r="25" spans="1:4" ht="30" customHeight="1">
      <c r="A25" s="56"/>
      <c r="B25" s="94" t="s">
        <v>97</v>
      </c>
      <c r="C25" s="94"/>
      <c r="D25" s="59"/>
    </row>
    <row r="26" spans="1:4" ht="30">
      <c r="A26" s="54" t="s">
        <v>98</v>
      </c>
      <c r="B26" s="55" t="s">
        <v>99</v>
      </c>
      <c r="C26" s="79" t="s">
        <v>92</v>
      </c>
      <c r="D26" s="42">
        <f>2092629.09/6.52</f>
        <v>320955.3819018405</v>
      </c>
    </row>
    <row r="27" spans="1:4" ht="30">
      <c r="A27" s="54" t="s">
        <v>100</v>
      </c>
      <c r="B27" s="55" t="s">
        <v>101</v>
      </c>
      <c r="C27" s="79"/>
      <c r="D27" s="42">
        <f>ROUND(2195565.25/6.52,2)</f>
        <v>336743.14</v>
      </c>
    </row>
    <row r="28" spans="1:4" ht="30">
      <c r="A28" s="54" t="s">
        <v>102</v>
      </c>
      <c r="B28" s="55" t="s">
        <v>103</v>
      </c>
      <c r="C28" s="79"/>
      <c r="D28" s="42">
        <f>ROUND(2342051.35/6.52,2)</f>
        <v>359210.33</v>
      </c>
    </row>
    <row r="29" spans="1:4" ht="30" customHeight="1">
      <c r="A29" s="60"/>
      <c r="B29" s="76" t="s">
        <v>104</v>
      </c>
      <c r="C29" s="77"/>
      <c r="D29" s="78"/>
    </row>
    <row r="30" spans="1:4" ht="24" customHeight="1">
      <c r="A30" s="54" t="s">
        <v>105</v>
      </c>
      <c r="B30" s="55" t="s">
        <v>106</v>
      </c>
      <c r="C30" s="79" t="s">
        <v>18</v>
      </c>
      <c r="D30" s="42">
        <v>96611.52247191012</v>
      </c>
    </row>
    <row r="31" spans="1:4" ht="20.25">
      <c r="A31" s="54" t="s">
        <v>107</v>
      </c>
      <c r="B31" s="55" t="s">
        <v>108</v>
      </c>
      <c r="C31" s="79"/>
      <c r="D31" s="42">
        <v>117359.1722846442</v>
      </c>
    </row>
    <row r="32" spans="1:4" ht="23.25" customHeight="1">
      <c r="A32" s="54" t="s">
        <v>107</v>
      </c>
      <c r="B32" s="55" t="s">
        <v>109</v>
      </c>
      <c r="C32" s="79"/>
      <c r="D32" s="42">
        <v>126810.765917603</v>
      </c>
    </row>
    <row r="33" spans="1:4" ht="20.25">
      <c r="A33" s="54" t="s">
        <v>110</v>
      </c>
      <c r="B33" s="55" t="s">
        <v>111</v>
      </c>
      <c r="C33" s="79" t="s">
        <v>92</v>
      </c>
      <c r="D33" s="42">
        <v>187703.51123595505</v>
      </c>
    </row>
    <row r="34" spans="1:4" ht="20.25">
      <c r="A34" s="54" t="s">
        <v>112</v>
      </c>
      <c r="B34" s="55" t="s">
        <v>113</v>
      </c>
      <c r="C34" s="79"/>
      <c r="D34" s="42">
        <v>236538.61235955055</v>
      </c>
    </row>
    <row r="35" spans="1:4" ht="33">
      <c r="A35" s="54" t="s">
        <v>114</v>
      </c>
      <c r="B35" s="55" t="s">
        <v>115</v>
      </c>
      <c r="C35" s="79"/>
      <c r="D35" s="42">
        <v>260963.70599250935</v>
      </c>
    </row>
    <row r="36" spans="1:4" ht="20.25">
      <c r="A36" s="54" t="s">
        <v>116</v>
      </c>
      <c r="B36" s="55" t="s">
        <v>117</v>
      </c>
      <c r="C36" s="79"/>
      <c r="D36" s="42">
        <v>339120.6235955056</v>
      </c>
    </row>
    <row r="37" spans="1:4" ht="20.25">
      <c r="A37" s="54" t="s">
        <v>118</v>
      </c>
      <c r="B37" s="55" t="s">
        <v>119</v>
      </c>
      <c r="C37" s="79"/>
      <c r="D37" s="42">
        <v>385937.063670412</v>
      </c>
    </row>
    <row r="38" spans="1:4" ht="30" customHeight="1">
      <c r="A38" s="61"/>
      <c r="B38" s="76" t="s">
        <v>120</v>
      </c>
      <c r="C38" s="80"/>
      <c r="D38" s="62" t="s">
        <v>121</v>
      </c>
    </row>
    <row r="39" spans="1:4" ht="20.25">
      <c r="A39" s="63" t="s">
        <v>122</v>
      </c>
      <c r="B39" s="64" t="s">
        <v>123</v>
      </c>
      <c r="C39" s="79" t="s">
        <v>124</v>
      </c>
      <c r="D39" s="42">
        <v>1577.21875</v>
      </c>
    </row>
    <row r="40" spans="1:4" ht="20.25">
      <c r="A40" s="63" t="s">
        <v>125</v>
      </c>
      <c r="B40" s="64" t="s">
        <v>126</v>
      </c>
      <c r="C40" s="79"/>
      <c r="D40" s="42">
        <v>1009.42</v>
      </c>
    </row>
    <row r="41" spans="1:4" ht="20.25">
      <c r="A41" s="63" t="s">
        <v>127</v>
      </c>
      <c r="B41" s="64" t="s">
        <v>128</v>
      </c>
      <c r="C41" s="79"/>
      <c r="D41" s="42">
        <v>636.075955772114</v>
      </c>
    </row>
    <row r="42" spans="1:4" ht="20.25">
      <c r="A42" s="63" t="s">
        <v>129</v>
      </c>
      <c r="B42" s="64" t="s">
        <v>130</v>
      </c>
      <c r="C42" s="79"/>
      <c r="D42" s="42">
        <v>410.03437566930825</v>
      </c>
    </row>
    <row r="43" spans="1:4" ht="20.25">
      <c r="A43" s="63" t="s">
        <v>131</v>
      </c>
      <c r="B43" s="64" t="s">
        <v>132</v>
      </c>
      <c r="C43" s="79"/>
      <c r="D43" s="42">
        <v>263.51007496251873</v>
      </c>
    </row>
    <row r="44" spans="1:4" ht="20.25">
      <c r="A44" s="63" t="s">
        <v>133</v>
      </c>
      <c r="B44" s="64" t="s">
        <v>134</v>
      </c>
      <c r="C44" s="79"/>
      <c r="D44" s="42">
        <v>256.6363333958021</v>
      </c>
    </row>
    <row r="45" spans="1:4" ht="20.25">
      <c r="A45" s="63" t="s">
        <v>135</v>
      </c>
      <c r="B45" s="64" t="s">
        <v>136</v>
      </c>
      <c r="C45" s="79"/>
      <c r="D45" s="42">
        <v>177.2754182908546</v>
      </c>
    </row>
    <row r="46" spans="1:4" ht="20.25">
      <c r="A46" s="63" t="s">
        <v>137</v>
      </c>
      <c r="B46" s="64" t="s">
        <v>138</v>
      </c>
      <c r="C46" s="79"/>
      <c r="D46" s="42">
        <v>120.20752811094454</v>
      </c>
    </row>
    <row r="47" spans="1:4" ht="20.25">
      <c r="A47" s="63" t="s">
        <v>139</v>
      </c>
      <c r="B47" s="64" t="s">
        <v>140</v>
      </c>
      <c r="C47" s="79"/>
      <c r="D47" s="42">
        <v>86.98765498203281</v>
      </c>
    </row>
    <row r="48" spans="1:4" ht="20.25">
      <c r="A48" s="63" t="s">
        <v>141</v>
      </c>
      <c r="B48" s="64" t="s">
        <v>142</v>
      </c>
      <c r="C48" s="79"/>
      <c r="D48" s="42">
        <v>173.91446326836584</v>
      </c>
    </row>
    <row r="49" spans="1:4" ht="20.25">
      <c r="A49" s="63" t="s">
        <v>143</v>
      </c>
      <c r="B49" s="64" t="s">
        <v>144</v>
      </c>
      <c r="C49" s="79"/>
      <c r="D49" s="42">
        <v>117.3003457646177</v>
      </c>
    </row>
    <row r="50" spans="1:4" ht="21" thickBot="1">
      <c r="A50" s="65" t="s">
        <v>145</v>
      </c>
      <c r="B50" s="66" t="s">
        <v>146</v>
      </c>
      <c r="C50" s="81"/>
      <c r="D50" s="45">
        <v>85.22856190952143</v>
      </c>
    </row>
  </sheetData>
  <sheetProtection/>
  <mergeCells count="18">
    <mergeCell ref="C26:C28"/>
    <mergeCell ref="A1:D1"/>
    <mergeCell ref="B4:D4"/>
    <mergeCell ref="B11:C11"/>
    <mergeCell ref="A13:A14"/>
    <mergeCell ref="B13:B14"/>
    <mergeCell ref="C13:C14"/>
    <mergeCell ref="D13:D14"/>
    <mergeCell ref="B16:C16"/>
    <mergeCell ref="B17:C17"/>
    <mergeCell ref="C18:C20"/>
    <mergeCell ref="C22:C24"/>
    <mergeCell ref="B25:C25"/>
    <mergeCell ref="B29:D29"/>
    <mergeCell ref="C30:C32"/>
    <mergeCell ref="C33:C37"/>
    <mergeCell ref="B38:C38"/>
    <mergeCell ref="C39:C5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</dc:creator>
  <cp:keywords/>
  <dc:description/>
  <cp:lastModifiedBy>kon</cp:lastModifiedBy>
  <cp:lastPrinted>2013-11-18T07:36:51Z</cp:lastPrinted>
  <dcterms:created xsi:type="dcterms:W3CDTF">2013-10-31T06:33:28Z</dcterms:created>
  <dcterms:modified xsi:type="dcterms:W3CDTF">2014-10-21T08:03:53Z</dcterms:modified>
  <cp:category/>
  <cp:version/>
  <cp:contentType/>
  <cp:contentStatus/>
</cp:coreProperties>
</file>