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Default Extension="vml" ContentType="application/vnd.openxmlformats-officedocument.vmlDrawing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firstSheet="32" activeTab="52"/>
  </bookViews>
  <sheets>
    <sheet name="рп41" sheetId="1" r:id="rId1"/>
    <sheet name="РП26" sheetId="2" r:id="rId2"/>
    <sheet name="РП15" sheetId="3" r:id="rId3"/>
    <sheet name="Див. для ОЭ" sheetId="4" r:id="rId4"/>
    <sheet name="Дивизионная" sheetId="5" r:id="rId5"/>
    <sheet name="РП-27" sheetId="6" r:id="rId6"/>
    <sheet name="РП-ВБ" sheetId="7" r:id="rId7"/>
    <sheet name="РП34" sheetId="8" r:id="rId8"/>
    <sheet name="РП31" sheetId="9" r:id="rId9"/>
    <sheet name="РП28" sheetId="10" r:id="rId10"/>
    <sheet name="РП23" sheetId="11" r:id="rId11"/>
    <sheet name="РП22" sheetId="12" r:id="rId12"/>
    <sheet name="РП21" sheetId="13" r:id="rId13"/>
    <sheet name="РП19" sheetId="14" r:id="rId14"/>
    <sheet name="РП18" sheetId="15" r:id="rId15"/>
    <sheet name="РП17" sheetId="16" r:id="rId16"/>
    <sheet name="РП14" sheetId="17" r:id="rId17"/>
    <sheet name="РП13" sheetId="18" r:id="rId18"/>
    <sheet name="РП12" sheetId="19" r:id="rId19"/>
    <sheet name="РП10" sheetId="20" r:id="rId20"/>
    <sheet name="РП9" sheetId="21" r:id="rId21"/>
    <sheet name="РП8" sheetId="22" r:id="rId22"/>
    <sheet name="РП5" sheetId="23" r:id="rId23"/>
    <sheet name="РП6" sheetId="24" r:id="rId24"/>
    <sheet name="РП4" sheetId="25" r:id="rId25"/>
    <sheet name="РП2" sheetId="26" r:id="rId26"/>
    <sheet name="РП1" sheetId="27" r:id="rId27"/>
    <sheet name="КТП-11" sheetId="28" r:id="rId28"/>
    <sheet name="БМДК" sheetId="29" r:id="rId29"/>
    <sheet name="Центральная" sheetId="30" r:id="rId30"/>
    <sheet name="Горсад" sheetId="31" r:id="rId31"/>
    <sheet name="сосновая" sheetId="32" r:id="rId32"/>
    <sheet name="гвп" sheetId="33" r:id="rId33"/>
    <sheet name="ктп-1" sheetId="34" r:id="rId34"/>
    <sheet name="Левобережная" sheetId="35" r:id="rId35"/>
    <sheet name="КТП-3" sheetId="36" r:id="rId36"/>
    <sheet name="Расчет 05" sheetId="37" r:id="rId37"/>
    <sheet name="АКт АРЗ" sheetId="38" r:id="rId38"/>
    <sheet name="АКт БЦС" sheetId="39" r:id="rId39"/>
    <sheet name="аКТ ЗММК" sheetId="40" r:id="rId40"/>
    <sheet name="РП-7" sheetId="41" r:id="rId41"/>
    <sheet name="БМП" sheetId="42" r:id="rId42"/>
    <sheet name="РП-30" sheetId="43" r:id="rId43"/>
    <sheet name="РП-25" sheetId="44" r:id="rId44"/>
    <sheet name="РП-33" sheetId="45" r:id="rId45"/>
    <sheet name="РП-36" sheetId="46" r:id="rId46"/>
    <sheet name="РП-35" sheetId="47" r:id="rId47"/>
    <sheet name="РП-24" sheetId="48" r:id="rId48"/>
    <sheet name="РП-32" sheetId="49" r:id="rId49"/>
    <sheet name="РП-29" sheetId="50" r:id="rId50"/>
    <sheet name="РП-16" sheetId="51" r:id="rId51"/>
    <sheet name="Лист6" sheetId="52" r:id="rId52"/>
    <sheet name="РП-4" sheetId="53" r:id="rId53"/>
  </sheets>
  <externalReferences>
    <externalReference r:id="rId56"/>
  </externalReferences>
  <definedNames>
    <definedName name="A">'РП5'!$C$7</definedName>
  </definedNames>
  <calcPr fullCalcOnLoad="1" refMode="R1C1"/>
</workbook>
</file>

<file path=xl/comments39.xml><?xml version="1.0" encoding="utf-8"?>
<comments xmlns="http://schemas.openxmlformats.org/spreadsheetml/2006/main">
  <authors>
    <author>Автор</author>
  </authors>
  <commentList>
    <comment ref="D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акт №03-29 Б от 29,03,10</t>
        </r>
      </text>
    </comment>
    <comment ref="D2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Акт замены №03-26 В от 26,03,10
</t>
        </r>
      </text>
    </comment>
    <comment ref="D3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Акт замены №03-26 Б от 26,03,10
</t>
        </r>
      </text>
    </comment>
    <comment ref="D3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Акт№03-29 А от 29,03,10</t>
        </r>
      </text>
    </comment>
    <comment ref="D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акт замены № 03-29 В от 29,03,10</t>
        </r>
      </text>
    </comment>
    <comment ref="D4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акт замены № 03-22 А от 22,03,10</t>
        </r>
      </text>
    </comment>
  </commentList>
</comments>
</file>

<file path=xl/comments40.xml><?xml version="1.0" encoding="utf-8"?>
<comments xmlns="http://schemas.openxmlformats.org/spreadsheetml/2006/main">
  <authors>
    <author>Автор</author>
  </authors>
  <commentList>
    <comment ref="N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откл 06,04,10 акт 004866</t>
        </r>
      </text>
    </comment>
  </commentList>
</comments>
</file>

<file path=xl/sharedStrings.xml><?xml version="1.0" encoding="utf-8"?>
<sst xmlns="http://schemas.openxmlformats.org/spreadsheetml/2006/main" count="2745" uniqueCount="414">
  <si>
    <t>Утверждаю</t>
  </si>
  <si>
    <t>Время моск.</t>
  </si>
  <si>
    <t>В-10-1Т</t>
  </si>
  <si>
    <t>В-10-2Т</t>
  </si>
  <si>
    <t>Сумма</t>
  </si>
  <si>
    <t>I, A</t>
  </si>
  <si>
    <t>U,к V</t>
  </si>
  <si>
    <t>ТСН-1</t>
  </si>
  <si>
    <t>ТСН-2</t>
  </si>
  <si>
    <t>1 с.ш.</t>
  </si>
  <si>
    <t>2 с.ш.</t>
  </si>
  <si>
    <t>Время мест.</t>
  </si>
  <si>
    <t>P</t>
  </si>
  <si>
    <t>Q</t>
  </si>
  <si>
    <t>I</t>
  </si>
  <si>
    <t>1Т</t>
  </si>
  <si>
    <t>2Т</t>
  </si>
  <si>
    <t>В-6-2Т</t>
  </si>
  <si>
    <t>ф 11</t>
  </si>
  <si>
    <t>ф 9</t>
  </si>
  <si>
    <t>ф 7</t>
  </si>
  <si>
    <t>ф 2</t>
  </si>
  <si>
    <t>ф 4</t>
  </si>
  <si>
    <t>ф 6</t>
  </si>
  <si>
    <t>ф 8</t>
  </si>
  <si>
    <t>ф 10</t>
  </si>
  <si>
    <t>ф 12</t>
  </si>
  <si>
    <t>ф 14</t>
  </si>
  <si>
    <t>В-6-1Т</t>
  </si>
  <si>
    <t>ф.2</t>
  </si>
  <si>
    <t>ф.4</t>
  </si>
  <si>
    <t>ф.6</t>
  </si>
  <si>
    <t>ф.8</t>
  </si>
  <si>
    <t>ф.10</t>
  </si>
  <si>
    <t>ф.12</t>
  </si>
  <si>
    <t>ф.14</t>
  </si>
  <si>
    <t>ф.1</t>
  </si>
  <si>
    <t>ф.3</t>
  </si>
  <si>
    <t>ф.5</t>
  </si>
  <si>
    <t>ф.7</t>
  </si>
  <si>
    <t>ф.9</t>
  </si>
  <si>
    <t xml:space="preserve">Сумма </t>
  </si>
  <si>
    <t xml:space="preserve"> 2 с.ш.</t>
  </si>
  <si>
    <t>Ф.12</t>
  </si>
  <si>
    <t>ф.11</t>
  </si>
  <si>
    <t>ф.13</t>
  </si>
  <si>
    <t>ф 3</t>
  </si>
  <si>
    <t>11 с.ш.</t>
  </si>
  <si>
    <t>Общ.сумма</t>
  </si>
  <si>
    <t>ф 22</t>
  </si>
  <si>
    <t>ф 20</t>
  </si>
  <si>
    <t>ф 18</t>
  </si>
  <si>
    <t>ф 16</t>
  </si>
  <si>
    <t>откл</t>
  </si>
  <si>
    <t>часы</t>
  </si>
  <si>
    <t>U</t>
  </si>
  <si>
    <t>cosЧ</t>
  </si>
  <si>
    <t>активн.эн.</t>
  </si>
  <si>
    <t>показ,сч.5</t>
  </si>
  <si>
    <t>реакт.эн</t>
  </si>
  <si>
    <t>показ.сч.5</t>
  </si>
  <si>
    <t>tgЧ =</t>
  </si>
  <si>
    <t>Полигон 2Т</t>
  </si>
  <si>
    <t>Таежная 2Т</t>
  </si>
  <si>
    <t>Полигон 1 с. ш.</t>
  </si>
  <si>
    <t>Полигон 2 с. ш.</t>
  </si>
  <si>
    <t>Таежная 2 с. ш.</t>
  </si>
  <si>
    <t>ПТФ 1Т</t>
  </si>
  <si>
    <t>ПТФ 1  с. ш.</t>
  </si>
  <si>
    <t>Зенит 1Т</t>
  </si>
  <si>
    <t>Зенит 1  с. ш.</t>
  </si>
  <si>
    <t>Зенит 2Т</t>
  </si>
  <si>
    <t>Зенит 2  с. ш.</t>
  </si>
  <si>
    <t>В. Березовка  1Т</t>
  </si>
  <si>
    <t>В. Березовка  2 с. ш.</t>
  </si>
  <si>
    <t>БВС 1Т</t>
  </si>
  <si>
    <t>БВС 1 с.ш.</t>
  </si>
  <si>
    <t>БВС 2Т</t>
  </si>
  <si>
    <t>БВС 2 с.ш.</t>
  </si>
  <si>
    <t>Южная 1Т</t>
  </si>
  <si>
    <t>10кВ</t>
  </si>
  <si>
    <t>Южная 1 с. ш.</t>
  </si>
  <si>
    <t>Южная 2Т</t>
  </si>
  <si>
    <t>Южная 2 с. ш.</t>
  </si>
  <si>
    <t>Западная 1Т</t>
  </si>
  <si>
    <t>6кВ</t>
  </si>
  <si>
    <t>Западная 1 с.ш.</t>
  </si>
  <si>
    <t>показ,сч.0</t>
  </si>
  <si>
    <t>показ.сч.24</t>
  </si>
  <si>
    <t>Западная 2Т</t>
  </si>
  <si>
    <t>Западная 2 с.ш.</t>
  </si>
  <si>
    <t>35 кВ</t>
  </si>
  <si>
    <t>Шишковка 2Т 10кВ</t>
  </si>
  <si>
    <t>Шишковка 2сш.</t>
  </si>
  <si>
    <t xml:space="preserve">    </t>
  </si>
  <si>
    <t>Шишковка 1Т 35 кВ</t>
  </si>
  <si>
    <t>Шишковка 2Т 35 кВ</t>
  </si>
  <si>
    <t>В.Березовка 2Т</t>
  </si>
  <si>
    <t>В. Березовка  1с. ш.</t>
  </si>
  <si>
    <t>БФМ  2 Т 2</t>
  </si>
  <si>
    <t xml:space="preserve">БФМ 2 Т 4 </t>
  </si>
  <si>
    <t>35кВ</t>
  </si>
  <si>
    <t>АРЗ 1Т-10</t>
  </si>
  <si>
    <t>АРЗ 1 с.ш.</t>
  </si>
  <si>
    <t>АРЗ 2Т-10</t>
  </si>
  <si>
    <t>АРЗ 2 с.ш.</t>
  </si>
  <si>
    <t>Октябрьская 1Т-10</t>
  </si>
  <si>
    <t>Октябрьская 1 с.ш.</t>
  </si>
  <si>
    <t>Октябрьская 2Т-10</t>
  </si>
  <si>
    <t>Октябрьская 2 с.ш.</t>
  </si>
  <si>
    <t>Октябрьская 1Т-35</t>
  </si>
  <si>
    <t>Октябрьская 2Т-35</t>
  </si>
  <si>
    <t>Энергетик</t>
  </si>
  <si>
    <t>БЦС1Т</t>
  </si>
  <si>
    <t>БЦС 1с.ш.</t>
  </si>
  <si>
    <t>БЦС2Т</t>
  </si>
  <si>
    <t>БЦС 2 с.ш.</t>
  </si>
  <si>
    <t>Медведчиково 1Т-1</t>
  </si>
  <si>
    <t>Медведчиково 1 с.ш.</t>
  </si>
  <si>
    <t>Медведчиково 1Т-3</t>
  </si>
  <si>
    <t>Медведчиково 2 с.ш.</t>
  </si>
  <si>
    <t>Медведчиково 2Т-2</t>
  </si>
  <si>
    <t>Медведчиково 2Т-4</t>
  </si>
  <si>
    <t>Медведчиково 3 с.ш.</t>
  </si>
  <si>
    <t>Медведчиково 4 с.ш.</t>
  </si>
  <si>
    <t>БФМ  1 Т 1</t>
  </si>
  <si>
    <t>БФМ  2 с.ш.</t>
  </si>
  <si>
    <t>БФМ 1 Т 3</t>
  </si>
  <si>
    <t>БФМ 1,3 и 4 с.ш.</t>
  </si>
  <si>
    <t>Грязнуха 1Т</t>
  </si>
  <si>
    <t>Грязнуха 1 и 2 с.ш.</t>
  </si>
  <si>
    <t>ПТФ 2  с. ш.</t>
  </si>
  <si>
    <t>ПТФ 2Т</t>
  </si>
  <si>
    <t>,,</t>
  </si>
  <si>
    <t xml:space="preserve">АКТ </t>
  </si>
  <si>
    <t>О СОСТАВЛЕНИИ БАЛАНСА ЭЛЕКТРОЭНЕРГИИ</t>
  </si>
  <si>
    <t>N п.п</t>
  </si>
  <si>
    <t>Номер счетчика</t>
  </si>
  <si>
    <t>Наименование объектов учета</t>
  </si>
  <si>
    <t>Напряжение, кВ</t>
  </si>
  <si>
    <t>Показания счетчиков</t>
  </si>
  <si>
    <t>Разница показаний счетчиков за месяц</t>
  </si>
  <si>
    <t>Коэффициент счетчиков</t>
  </si>
  <si>
    <t>Количество электроэнергии, учтенной счетчиком, кВт*ч</t>
  </si>
  <si>
    <t>I  Поступило от "Бурятэнерго" и других собственников</t>
  </si>
  <si>
    <t xml:space="preserve">ВСЕГО по разделу  </t>
  </si>
  <si>
    <t xml:space="preserve"> I I Расход на собственные нужды</t>
  </si>
  <si>
    <t>III   Отпуск  в сети  "Бурятэнерго"</t>
  </si>
  <si>
    <t>УУЭнерго</t>
  </si>
  <si>
    <t xml:space="preserve">ф 4 </t>
  </si>
  <si>
    <t>IV  Потери эл.энергии в понижающих трансформаторах</t>
  </si>
  <si>
    <t>реакт</t>
  </si>
  <si>
    <t>VII Баланс эл.энергии на  ПС</t>
  </si>
  <si>
    <t>Поступило на шины от энергосистемы - всего</t>
  </si>
  <si>
    <t>Расход эл.эн на ПС</t>
  </si>
  <si>
    <t>Всего полезный отпуск</t>
  </si>
  <si>
    <t>Фактический н/ б</t>
  </si>
  <si>
    <t>6-10 кв</t>
  </si>
  <si>
    <t xml:space="preserve">Отпуск с шин </t>
  </si>
  <si>
    <t>В том числе, по классам напряжения</t>
  </si>
  <si>
    <t>110кВ</t>
  </si>
  <si>
    <t xml:space="preserve">ф 5 </t>
  </si>
  <si>
    <t xml:space="preserve">ф 6 </t>
  </si>
  <si>
    <t>ф.18</t>
  </si>
  <si>
    <t>Резерв</t>
  </si>
  <si>
    <t xml:space="preserve">ф 10 </t>
  </si>
  <si>
    <t xml:space="preserve">ф 1 </t>
  </si>
  <si>
    <t xml:space="preserve">ф 2    </t>
  </si>
  <si>
    <t xml:space="preserve">ф 9 </t>
  </si>
  <si>
    <t xml:space="preserve">ф 8 </t>
  </si>
  <si>
    <t>R</t>
  </si>
  <si>
    <t>ф 15</t>
  </si>
  <si>
    <t>ф 17</t>
  </si>
  <si>
    <t>ф.16</t>
  </si>
  <si>
    <t>2Т  А</t>
  </si>
  <si>
    <t>на 00ч. 16.06.10</t>
  </si>
  <si>
    <t>на 00ч. 17.06.10</t>
  </si>
  <si>
    <t xml:space="preserve">1Т </t>
  </si>
  <si>
    <t>на ПС "АРЗ" с 16 июня  2010 г.</t>
  </si>
  <si>
    <t>1Т А</t>
  </si>
  <si>
    <t xml:space="preserve"> R</t>
  </si>
  <si>
    <t>хн</t>
  </si>
  <si>
    <t>оо24636</t>
  </si>
  <si>
    <t>ф 13</t>
  </si>
  <si>
    <t>01200969</t>
  </si>
  <si>
    <t>оо24727-03</t>
  </si>
  <si>
    <t>о1128433</t>
  </si>
  <si>
    <t>оо25251</t>
  </si>
  <si>
    <t>01201064</t>
  </si>
  <si>
    <t>о1128456</t>
  </si>
  <si>
    <t>о1128471</t>
  </si>
  <si>
    <t>оо25153</t>
  </si>
  <si>
    <t>оо25055</t>
  </si>
  <si>
    <t>оо25215</t>
  </si>
  <si>
    <t>РСУ Связи</t>
  </si>
  <si>
    <t>п.Сужа</t>
  </si>
  <si>
    <t>о1145845</t>
  </si>
  <si>
    <t>на ПС "БЦС"  за 16 июня   2010 г.</t>
  </si>
  <si>
    <t>МП Бин</t>
  </si>
  <si>
    <t>БВК</t>
  </si>
  <si>
    <t>Металлопторг</t>
  </si>
  <si>
    <t>ЖБИ</t>
  </si>
  <si>
    <t xml:space="preserve">ф3 </t>
  </si>
  <si>
    <t>ИП Мурзин</t>
  </si>
  <si>
    <t>Байкаллес</t>
  </si>
  <si>
    <t>Байкалэкоресурс</t>
  </si>
  <si>
    <t>ПАП-1</t>
  </si>
  <si>
    <t>РТТ</t>
  </si>
  <si>
    <t>на ПС "ЗММК"  за 16 июня  2010г.</t>
  </si>
  <si>
    <t>РП1</t>
  </si>
  <si>
    <t>РП2</t>
  </si>
  <si>
    <t>ЗММК яч.6кВ ф.13 Комп-я Чжунлинь-Чжэньсин</t>
  </si>
  <si>
    <t>нет счетчика,яч.опломбирована№УУ-0001122,кабель отсоединен</t>
  </si>
  <si>
    <t xml:space="preserve">ЗММК яч.6кВ ф.41 ООО "Люмьер" </t>
  </si>
  <si>
    <t>ВМ-35-1Т            А</t>
  </si>
  <si>
    <t>ЗММК яч.6кВ ф.11 УПТК</t>
  </si>
  <si>
    <t xml:space="preserve">                          R</t>
  </si>
  <si>
    <t>ЗММК яч.6кВ ф.31 УПТК</t>
  </si>
  <si>
    <t>ВМ-35-2Т            А</t>
  </si>
  <si>
    <t>ЗММК яч.6кВ ф.29 ЖБИ</t>
  </si>
  <si>
    <t>ЗММК яч.6кВ ф.33 нов</t>
  </si>
  <si>
    <t>ВМ-6-1Т              А</t>
  </si>
  <si>
    <t>ЗММК яч.6кВ ф.7 Тарка</t>
  </si>
  <si>
    <t xml:space="preserve">ЗММК яч.6кВ ф.17 Гортоп </t>
  </si>
  <si>
    <t>ВМ-6-2Т             А</t>
  </si>
  <si>
    <t>ЗММК яч.6кВ ф.27 ИП Дулнаева</t>
  </si>
  <si>
    <t xml:space="preserve">ТП 6/0,4 кВ яч.6 кВ №9 Разноопторг </t>
  </si>
  <si>
    <t>ТСН-1                 А</t>
  </si>
  <si>
    <t>ТП Водоканал яч.0,4кВ №43</t>
  </si>
  <si>
    <t>о60873</t>
  </si>
  <si>
    <t>ТП Водоканал яч.6кВ №43</t>
  </si>
  <si>
    <t>о10688</t>
  </si>
  <si>
    <t>ТСН-2                 А</t>
  </si>
  <si>
    <t>Полезный отпуск по 6 кВ</t>
  </si>
  <si>
    <t>%</t>
  </si>
  <si>
    <t>Грязнуха 2Т</t>
  </si>
  <si>
    <t>Таежная  1Т</t>
  </si>
  <si>
    <t xml:space="preserve"> 1Т </t>
  </si>
  <si>
    <t>Зам.генерального директора по тех.вопросам - главный инженер</t>
  </si>
  <si>
    <t>ф.20</t>
  </si>
  <si>
    <t>ф.22</t>
  </si>
  <si>
    <t>ф.24</t>
  </si>
  <si>
    <t>ф.26</t>
  </si>
  <si>
    <t>ф.28</t>
  </si>
  <si>
    <t>ф.17</t>
  </si>
  <si>
    <t>ф.19</t>
  </si>
  <si>
    <t>ф.21</t>
  </si>
  <si>
    <t>ф.23</t>
  </si>
  <si>
    <t>ф.25</t>
  </si>
  <si>
    <t>Ф.19</t>
  </si>
  <si>
    <t>Ф.17</t>
  </si>
  <si>
    <t>Ф.15</t>
  </si>
  <si>
    <t>Ф.13</t>
  </si>
  <si>
    <t>Ф.9</t>
  </si>
  <si>
    <t>Ф.3</t>
  </si>
  <si>
    <t>Ф.1</t>
  </si>
  <si>
    <t>Ф.4</t>
  </si>
  <si>
    <t>Ф.10</t>
  </si>
  <si>
    <t>Ф.14</t>
  </si>
  <si>
    <t>Ф.16</t>
  </si>
  <si>
    <t>Ф.18</t>
  </si>
  <si>
    <t>Ф.5</t>
  </si>
  <si>
    <t>Ф.7</t>
  </si>
  <si>
    <t>Ф.8</t>
  </si>
  <si>
    <t xml:space="preserve">по ПС "Левобережная" </t>
  </si>
  <si>
    <t xml:space="preserve">по ПС "ГВП" </t>
  </si>
  <si>
    <t xml:space="preserve">по ПС "Сосновая" </t>
  </si>
  <si>
    <t>ф.0</t>
  </si>
  <si>
    <t xml:space="preserve">по ПС "Горсад" </t>
  </si>
  <si>
    <t>ф.15</t>
  </si>
  <si>
    <t xml:space="preserve">по ПС "Центральная" </t>
  </si>
  <si>
    <t xml:space="preserve">по ПС "КТП-11" </t>
  </si>
  <si>
    <t xml:space="preserve">по РП-ВБ </t>
  </si>
  <si>
    <t xml:space="preserve">по ПС "Дивизионная" </t>
  </si>
  <si>
    <t>Ф.8 КТП-1</t>
  </si>
  <si>
    <t>Ф.9КТП-1</t>
  </si>
  <si>
    <t>Ф.НОД3</t>
  </si>
  <si>
    <t>Ф.ТЭМ</t>
  </si>
  <si>
    <t>Ф.СХА</t>
  </si>
  <si>
    <t>по РП-5</t>
  </si>
  <si>
    <t>Ф.2</t>
  </si>
  <si>
    <t>Ф.6</t>
  </si>
  <si>
    <t>Ф.0</t>
  </si>
  <si>
    <t>Ф.11</t>
  </si>
  <si>
    <t>по РП-6</t>
  </si>
  <si>
    <t>14 "ТЭЦ"</t>
  </si>
  <si>
    <t>2 "ТЭЦ"</t>
  </si>
  <si>
    <t>по РП-2</t>
  </si>
  <si>
    <t>Ф.3 "Ц"</t>
  </si>
  <si>
    <t>Ф17 "Ц"</t>
  </si>
  <si>
    <t>по РП-8</t>
  </si>
  <si>
    <t>42 "ТЭЦ"</t>
  </si>
  <si>
    <t>8 "ТЭЦ"</t>
  </si>
  <si>
    <t>Ф.20</t>
  </si>
  <si>
    <t>по РП-9</t>
  </si>
  <si>
    <t>17 "ТЭЦ"</t>
  </si>
  <si>
    <t>37 "ТЭЦ"</t>
  </si>
  <si>
    <t>по РП-10</t>
  </si>
  <si>
    <t>10 "С"</t>
  </si>
  <si>
    <t>21 "С"</t>
  </si>
  <si>
    <t>по РП-12</t>
  </si>
  <si>
    <t>11 "С"</t>
  </si>
  <si>
    <t>12 "С"</t>
  </si>
  <si>
    <t>по РП-21</t>
  </si>
  <si>
    <t>5 "О"</t>
  </si>
  <si>
    <t>10 "О"</t>
  </si>
  <si>
    <t>по РП-13</t>
  </si>
  <si>
    <t>2 "Ц"</t>
  </si>
  <si>
    <t>18 "Ц"</t>
  </si>
  <si>
    <t>по РП-14</t>
  </si>
  <si>
    <t>1 "З"</t>
  </si>
  <si>
    <t>10"З"</t>
  </si>
  <si>
    <t>по РП-17</t>
  </si>
  <si>
    <t>7"О"</t>
  </si>
  <si>
    <t>по РП-18</t>
  </si>
  <si>
    <t>5"Р"</t>
  </si>
  <si>
    <t>по РП-19</t>
  </si>
  <si>
    <t>2"Р"</t>
  </si>
  <si>
    <t>9"Р"</t>
  </si>
  <si>
    <t>4"Р"</t>
  </si>
  <si>
    <t>Ф9</t>
  </si>
  <si>
    <t>по РП-22</t>
  </si>
  <si>
    <t>4 "Ш"</t>
  </si>
  <si>
    <t>5 "Ш"</t>
  </si>
  <si>
    <t>по РП-23</t>
  </si>
  <si>
    <t>7 "ЛВРЗ"</t>
  </si>
  <si>
    <t>12 "ЛВРЗ"</t>
  </si>
  <si>
    <t>по РП-26</t>
  </si>
  <si>
    <t>1 "м"</t>
  </si>
  <si>
    <t>12 "м"</t>
  </si>
  <si>
    <t>Ф.22</t>
  </si>
  <si>
    <t>1"БВС"</t>
  </si>
  <si>
    <t>6"БВС"</t>
  </si>
  <si>
    <t>по РП-34</t>
  </si>
  <si>
    <t>по РП-31</t>
  </si>
  <si>
    <t>25"Л"</t>
  </si>
  <si>
    <t>36"Л"</t>
  </si>
  <si>
    <t xml:space="preserve"> </t>
  </si>
  <si>
    <t>6"О"</t>
  </si>
  <si>
    <t>Ф.8 Тепл</t>
  </si>
  <si>
    <t>Ф.11 Тепл</t>
  </si>
  <si>
    <t>19 Горсад</t>
  </si>
  <si>
    <t>18 Горсад</t>
  </si>
  <si>
    <t>ф29</t>
  </si>
  <si>
    <t xml:space="preserve"> с.ш.</t>
  </si>
  <si>
    <t>по РП-27</t>
  </si>
  <si>
    <t>8 южн</t>
  </si>
  <si>
    <t>ф.8 КТП-1</t>
  </si>
  <si>
    <t>Ф3 КТП-1</t>
  </si>
  <si>
    <t>по РП-28</t>
  </si>
  <si>
    <t>Ф.19 "Ц"</t>
  </si>
  <si>
    <t>ф.4 БМДК</t>
  </si>
  <si>
    <t>ф.9 БМДК</t>
  </si>
  <si>
    <t>Ф.5 Теппл</t>
  </si>
  <si>
    <t>ф.14 Тепл</t>
  </si>
  <si>
    <t>I,A</t>
  </si>
  <si>
    <t xml:space="preserve">Зам.генерального директора по тех.вопросам - главный инженер </t>
  </si>
  <si>
    <t>Зам.генерального директора по тех.вопросам - главный инженер Бувалин М.Г.</t>
  </si>
  <si>
    <t>Показание счетчиков</t>
  </si>
  <si>
    <t>А</t>
  </si>
  <si>
    <t xml:space="preserve"> Бувалин М.Г.</t>
  </si>
  <si>
    <t>по РП-7</t>
  </si>
  <si>
    <t>Ф.18Л</t>
  </si>
  <si>
    <t>Ф.16Л</t>
  </si>
  <si>
    <t>Ф.21Л</t>
  </si>
  <si>
    <t>Ф.23Л</t>
  </si>
  <si>
    <t>Время мооск</t>
  </si>
  <si>
    <t>U,kV</t>
  </si>
  <si>
    <t>I, KA</t>
  </si>
  <si>
    <t>ф 5 БФМ</t>
  </si>
  <si>
    <t>Ф.12 БФМ</t>
  </si>
  <si>
    <t>Ф.3 ш</t>
  </si>
  <si>
    <t>Ф.6 ш</t>
  </si>
  <si>
    <t>ф9</t>
  </si>
  <si>
    <t>по РП-33</t>
  </si>
  <si>
    <t>по РП-36</t>
  </si>
  <si>
    <t>Ф.4 ГВП</t>
  </si>
  <si>
    <t>Ф.3ГВП</t>
  </si>
  <si>
    <t>по РП-35</t>
  </si>
  <si>
    <t>откл.</t>
  </si>
  <si>
    <t>по РП-24</t>
  </si>
  <si>
    <t>Ф.51ГПП</t>
  </si>
  <si>
    <t>по РП-32</t>
  </si>
  <si>
    <t>по РП-29</t>
  </si>
  <si>
    <t>Ф.54ГПП</t>
  </si>
  <si>
    <t>Ф.62ГПП</t>
  </si>
  <si>
    <t>Ф.25</t>
  </si>
  <si>
    <t>Ф.23</t>
  </si>
  <si>
    <t>Ф.7 "бус"</t>
  </si>
  <si>
    <t>Ф.8"бус"</t>
  </si>
  <si>
    <t>по РП-4</t>
  </si>
  <si>
    <t>РП-30</t>
  </si>
  <si>
    <t>по РП-16</t>
  </si>
  <si>
    <t xml:space="preserve">Суточная ведомость  контрольного замера на 17.06.2015г </t>
  </si>
  <si>
    <t>по РП-1</t>
  </si>
  <si>
    <t xml:space="preserve">   по ПС " БМДК"</t>
  </si>
  <si>
    <t xml:space="preserve">                                                Суточная ведомость  контрольного замера на 17.06.2015г </t>
  </si>
  <si>
    <t>Суточная ведомость  контрольного замера  на   17.06.2015г   по ПС " КТП-1"</t>
  </si>
  <si>
    <t>Суточная ведомость  контрольного замера  на   17.06.2015г   по ПС " КТП-3"</t>
  </si>
  <si>
    <t>Суточная ведомость  контрольного замера на 17.06.2015г  РП-25</t>
  </si>
  <si>
    <t>17.06.2015г. 5:00</t>
  </si>
  <si>
    <t>18.06.2015г. 5:00</t>
  </si>
  <si>
    <t>Показания</t>
  </si>
  <si>
    <t>№ 090243</t>
  </si>
  <si>
    <t>№ 090346</t>
  </si>
  <si>
    <t>№ 07034120</t>
  </si>
  <si>
    <t>по РП-41</t>
  </si>
  <si>
    <t>по РП-15</t>
  </si>
  <si>
    <t>по ПС "Дивизионная"</t>
  </si>
  <si>
    <t>для Оборонэнергосбыта</t>
  </si>
  <si>
    <t>,40,9</t>
  </si>
  <si>
    <t xml:space="preserve"> -главный инженер Бувалин М.Г.</t>
  </si>
  <si>
    <t xml:space="preserve">Зам.генерального директора по тех.вопросам - </t>
  </si>
  <si>
    <t>Начальник   ОДС                                                          Рандин А.И.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</si>
</sst>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8"/>
      <color indexed="8"/>
      <name val="Calibri"/>
      <family val="2"/>
    </font>
    <font>
      <b/>
      <sz val="8"/>
      <name val="Arial Cyr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/>
      <right style="thin">
        <color theme="1"/>
      </right>
      <top/>
      <bottom style="medium">
        <color theme="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2" fontId="0" fillId="33" borderId="10" xfId="0" applyNumberFormat="1" applyFill="1" applyBorder="1" applyAlignment="1">
      <alignment/>
    </xf>
    <xf numFmtId="0" fontId="4" fillId="0" borderId="10" xfId="0" applyFont="1" applyBorder="1" applyAlignment="1">
      <alignment horizontal="left"/>
    </xf>
    <xf numFmtId="165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/>
    </xf>
    <xf numFmtId="165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21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3" xfId="0" applyFill="1" applyBorder="1" applyAlignment="1">
      <alignment/>
    </xf>
    <xf numFmtId="2" fontId="0" fillId="33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4" fontId="0" fillId="0" borderId="18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7" xfId="0" applyFill="1" applyBorder="1" applyAlignment="1">
      <alignment/>
    </xf>
    <xf numFmtId="166" fontId="0" fillId="0" borderId="22" xfId="0" applyNumberForma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2" fontId="0" fillId="33" borderId="24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justify"/>
    </xf>
    <xf numFmtId="168" fontId="8" fillId="0" borderId="10" xfId="0" applyNumberFormat="1" applyFont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9" fillId="0" borderId="10" xfId="0" applyFont="1" applyBorder="1" applyAlignment="1" quotePrefix="1">
      <alignment/>
    </xf>
    <xf numFmtId="165" fontId="0" fillId="34" borderId="10" xfId="0" applyNumberFormat="1" applyFill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justify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justify"/>
    </xf>
    <xf numFmtId="0" fontId="0" fillId="0" borderId="10" xfId="0" applyNumberFormat="1" applyFill="1" applyBorder="1" applyAlignment="1">
      <alignment horizontal="justify"/>
    </xf>
    <xf numFmtId="168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3" fontId="9" fillId="36" borderId="10" xfId="0" applyNumberFormat="1" applyFont="1" applyFill="1" applyBorder="1" applyAlignment="1">
      <alignment/>
    </xf>
    <xf numFmtId="10" fontId="8" fillId="0" borderId="10" xfId="57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65" fontId="0" fillId="0" borderId="14" xfId="0" applyNumberFormat="1" applyFill="1" applyBorder="1" applyAlignment="1">
      <alignment/>
    </xf>
    <xf numFmtId="165" fontId="2" fillId="37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0" fontId="8" fillId="0" borderId="10" xfId="57" applyNumberFormat="1" applyFont="1" applyBorder="1" applyAlignment="1">
      <alignment/>
    </xf>
    <xf numFmtId="0" fontId="9" fillId="0" borderId="11" xfId="0" applyFont="1" applyBorder="1" applyAlignment="1" quotePrefix="1">
      <alignment/>
    </xf>
    <xf numFmtId="168" fontId="8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165" fontId="2" fillId="0" borderId="10" xfId="0" applyNumberFormat="1" applyFont="1" applyBorder="1" applyAlignment="1">
      <alignment horizontal="justify"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 horizontal="justify"/>
    </xf>
    <xf numFmtId="165" fontId="0" fillId="0" borderId="0" xfId="0" applyNumberFormat="1" applyAlignment="1">
      <alignment/>
    </xf>
    <xf numFmtId="3" fontId="9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165" fontId="2" fillId="34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68" fontId="8" fillId="0" borderId="17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2" fontId="0" fillId="34" borderId="10" xfId="0" applyNumberForma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0" fillId="0" borderId="19" xfId="0" applyBorder="1" applyAlignment="1">
      <alignment/>
    </xf>
    <xf numFmtId="0" fontId="9" fillId="0" borderId="10" xfId="0" applyFont="1" applyBorder="1" applyAlignment="1" quotePrefix="1">
      <alignment horizontal="left"/>
    </xf>
    <xf numFmtId="2" fontId="2" fillId="34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165" fontId="2" fillId="38" borderId="10" xfId="0" applyNumberFormat="1" applyFont="1" applyFill="1" applyBorder="1" applyAlignment="1">
      <alignment/>
    </xf>
    <xf numFmtId="0" fontId="2" fillId="0" borderId="10" xfId="0" applyNumberFormat="1" applyFont="1" applyBorder="1" applyAlignment="1" quotePrefix="1">
      <alignment horizontal="right"/>
    </xf>
    <xf numFmtId="0" fontId="0" fillId="0" borderId="11" xfId="0" applyNumberForma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justify"/>
    </xf>
    <xf numFmtId="0" fontId="9" fillId="34" borderId="10" xfId="0" applyNumberFormat="1" applyFont="1" applyFill="1" applyBorder="1" applyAlignment="1">
      <alignment horizontal="right"/>
    </xf>
    <xf numFmtId="165" fontId="0" fillId="37" borderId="10" xfId="0" applyNumberFormat="1" applyFill="1" applyBorder="1" applyAlignment="1">
      <alignment/>
    </xf>
    <xf numFmtId="0" fontId="9" fillId="0" borderId="10" xfId="0" applyNumberFormat="1" applyFont="1" applyBorder="1" applyAlignment="1" quotePrefix="1">
      <alignment horizontal="right"/>
    </xf>
    <xf numFmtId="3" fontId="9" fillId="39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2" fillId="34" borderId="1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1" fontId="2" fillId="0" borderId="10" xfId="52" applyNumberFormat="1" applyFont="1" applyFill="1" applyBorder="1">
      <alignment/>
      <protection/>
    </xf>
    <xf numFmtId="0" fontId="2" fillId="40" borderId="10" xfId="52" applyFont="1" applyFill="1" applyBorder="1">
      <alignment/>
      <protection/>
    </xf>
    <xf numFmtId="0" fontId="2" fillId="0" borderId="10" xfId="52" applyFont="1" applyBorder="1">
      <alignment/>
      <protection/>
    </xf>
    <xf numFmtId="2" fontId="2" fillId="41" borderId="10" xfId="52" applyNumberFormat="1" applyFont="1" applyFill="1" applyBorder="1">
      <alignment/>
      <protection/>
    </xf>
    <xf numFmtId="0" fontId="9" fillId="0" borderId="10" xfId="0" applyFont="1" applyBorder="1" applyAlignment="1">
      <alignment horizontal="center" vertical="center" wrapText="1"/>
    </xf>
    <xf numFmtId="1" fontId="1" fillId="0" borderId="10" xfId="52" applyNumberFormat="1" applyFont="1" applyFill="1" applyBorder="1">
      <alignment/>
      <protection/>
    </xf>
    <xf numFmtId="1" fontId="1" fillId="0" borderId="10" xfId="52" applyNumberFormat="1" applyFont="1" applyBorder="1" applyAlignment="1">
      <alignment horizontal="left"/>
      <protection/>
    </xf>
    <xf numFmtId="1" fontId="1" fillId="0" borderId="0" xfId="52" applyNumberFormat="1" applyFont="1" applyFill="1">
      <alignment/>
      <protection/>
    </xf>
    <xf numFmtId="1" fontId="2" fillId="0" borderId="10" xfId="52" applyNumberFormat="1" applyFont="1" applyBorder="1" applyAlignment="1">
      <alignment horizontal="left"/>
      <protection/>
    </xf>
    <xf numFmtId="165" fontId="0" fillId="0" borderId="13" xfId="0" applyNumberFormat="1" applyBorder="1" applyAlignment="1">
      <alignment horizontal="justify"/>
    </xf>
    <xf numFmtId="0" fontId="0" fillId="39" borderId="13" xfId="0" applyFill="1" applyBorder="1" applyAlignment="1">
      <alignment/>
    </xf>
    <xf numFmtId="0" fontId="0" fillId="39" borderId="10" xfId="0" applyFill="1" applyBorder="1" applyAlignment="1">
      <alignment/>
    </xf>
    <xf numFmtId="165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" fontId="2" fillId="0" borderId="10" xfId="52" applyNumberFormat="1" applyFont="1" applyFill="1" applyBorder="1" applyAlignment="1">
      <alignment horizontal="left"/>
      <protection/>
    </xf>
    <xf numFmtId="165" fontId="0" fillId="0" borderId="19" xfId="0" applyNumberFormat="1" applyBorder="1" applyAlignment="1">
      <alignment horizontal="justify"/>
    </xf>
    <xf numFmtId="0" fontId="0" fillId="39" borderId="19" xfId="0" applyFill="1" applyBorder="1" applyAlignment="1">
      <alignment/>
    </xf>
    <xf numFmtId="165" fontId="2" fillId="0" borderId="13" xfId="0" applyNumberFormat="1" applyFont="1" applyBorder="1" applyAlignment="1">
      <alignment horizontal="justify"/>
    </xf>
    <xf numFmtId="0" fontId="0" fillId="0" borderId="13" xfId="0" applyBorder="1" applyAlignment="1">
      <alignment/>
    </xf>
    <xf numFmtId="1" fontId="6" fillId="0" borderId="10" xfId="52" applyNumberFormat="1" applyFont="1" applyFill="1" applyBorder="1">
      <alignment/>
      <protection/>
    </xf>
    <xf numFmtId="1" fontId="2" fillId="0" borderId="11" xfId="52" applyNumberFormat="1" applyFont="1" applyFill="1" applyBorder="1" applyAlignment="1">
      <alignment horizontal="left"/>
      <protection/>
    </xf>
    <xf numFmtId="0" fontId="2" fillId="34" borderId="11" xfId="52" applyFont="1" applyFill="1" applyBorder="1">
      <alignment/>
      <protection/>
    </xf>
    <xf numFmtId="0" fontId="9" fillId="0" borderId="19" xfId="0" applyFont="1" applyBorder="1" applyAlignment="1">
      <alignment/>
    </xf>
    <xf numFmtId="164" fontId="2" fillId="0" borderId="10" xfId="52" applyNumberFormat="1" applyFont="1" applyFill="1" applyBorder="1">
      <alignment/>
      <protection/>
    </xf>
    <xf numFmtId="0" fontId="9" fillId="0" borderId="11" xfId="0" applyFont="1" applyBorder="1" applyAlignment="1" quotePrefix="1">
      <alignment vertical="center" wrapText="1"/>
    </xf>
    <xf numFmtId="165" fontId="2" fillId="0" borderId="11" xfId="0" applyNumberFormat="1" applyFont="1" applyBorder="1" applyAlignment="1">
      <alignment horizontal="justify"/>
    </xf>
    <xf numFmtId="165" fontId="0" fillId="0" borderId="11" xfId="0" applyNumberFormat="1" applyFill="1" applyBorder="1" applyAlignment="1">
      <alignment/>
    </xf>
    <xf numFmtId="1" fontId="2" fillId="0" borderId="10" xfId="52" applyNumberFormat="1" applyFont="1" applyFill="1" applyBorder="1">
      <alignment/>
      <protection/>
    </xf>
    <xf numFmtId="1" fontId="2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>
      <alignment/>
      <protection/>
    </xf>
    <xf numFmtId="0" fontId="2" fillId="40" borderId="10" xfId="52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Continuous"/>
    </xf>
    <xf numFmtId="0" fontId="13" fillId="33" borderId="10" xfId="0" applyFont="1" applyFill="1" applyBorder="1" applyAlignment="1">
      <alignment horizontal="centerContinuous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5" fillId="42" borderId="10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7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7" fillId="43" borderId="0" xfId="0" applyFont="1" applyFill="1" applyAlignment="1">
      <alignment/>
    </xf>
    <xf numFmtId="0" fontId="1" fillId="33" borderId="0" xfId="0" applyFont="1" applyFill="1" applyAlignment="1">
      <alignment/>
    </xf>
    <xf numFmtId="0" fontId="17" fillId="43" borderId="0" xfId="0" applyFont="1" applyFill="1" applyAlignment="1">
      <alignment/>
    </xf>
    <xf numFmtId="0" fontId="13" fillId="44" borderId="10" xfId="0" applyFont="1" applyFill="1" applyBorder="1" applyAlignment="1">
      <alignment/>
    </xf>
    <xf numFmtId="0" fontId="13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8" fillId="44" borderId="10" xfId="0" applyFont="1" applyFill="1" applyBorder="1" applyAlignment="1">
      <alignment/>
    </xf>
    <xf numFmtId="0" fontId="18" fillId="44" borderId="10" xfId="0" applyFont="1" applyFill="1" applyBorder="1" applyAlignment="1">
      <alignment horizontal="center"/>
    </xf>
    <xf numFmtId="0" fontId="14" fillId="44" borderId="10" xfId="0" applyFont="1" applyFill="1" applyBorder="1" applyAlignment="1">
      <alignment horizontal="center"/>
    </xf>
    <xf numFmtId="0" fontId="14" fillId="44" borderId="10" xfId="0" applyFont="1" applyFill="1" applyBorder="1" applyAlignment="1">
      <alignment/>
    </xf>
    <xf numFmtId="0" fontId="45" fillId="44" borderId="0" xfId="0" applyFont="1" applyFill="1" applyAlignment="1">
      <alignment/>
    </xf>
    <xf numFmtId="0" fontId="0" fillId="44" borderId="0" xfId="0" applyFont="1" applyFill="1" applyAlignment="1">
      <alignment/>
    </xf>
    <xf numFmtId="0" fontId="13" fillId="45" borderId="10" xfId="0" applyFont="1" applyFill="1" applyBorder="1" applyAlignment="1">
      <alignment/>
    </xf>
    <xf numFmtId="0" fontId="13" fillId="45" borderId="10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5" fillId="45" borderId="10" xfId="0" applyFont="1" applyFill="1" applyBorder="1" applyAlignment="1">
      <alignment/>
    </xf>
    <xf numFmtId="0" fontId="13" fillId="33" borderId="0" xfId="0" applyFon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18" fillId="45" borderId="10" xfId="0" applyFont="1" applyFill="1" applyBorder="1" applyAlignment="1">
      <alignment horizontal="center"/>
    </xf>
    <xf numFmtId="0" fontId="2" fillId="45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45" fillId="0" borderId="0" xfId="0" applyFont="1" applyAlignment="1">
      <alignment/>
    </xf>
    <xf numFmtId="0" fontId="0" fillId="45" borderId="10" xfId="0" applyNumberForma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2" fillId="46" borderId="10" xfId="0" applyNumberFormat="1" applyFont="1" applyFill="1" applyBorder="1" applyAlignment="1">
      <alignment horizontal="center"/>
    </xf>
    <xf numFmtId="0" fontId="0" fillId="46" borderId="10" xfId="0" applyNumberFormat="1" applyFill="1" applyBorder="1" applyAlignment="1">
      <alignment horizontal="center"/>
    </xf>
    <xf numFmtId="0" fontId="0" fillId="46" borderId="0" xfId="0" applyFill="1" applyAlignment="1">
      <alignment/>
    </xf>
    <xf numFmtId="0" fontId="0" fillId="4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8" fillId="45" borderId="10" xfId="0" applyFont="1" applyFill="1" applyBorder="1" applyAlignment="1">
      <alignment/>
    </xf>
    <xf numFmtId="0" fontId="14" fillId="45" borderId="10" xfId="0" applyFont="1" applyFill="1" applyBorder="1" applyAlignment="1">
      <alignment horizontal="center"/>
    </xf>
    <xf numFmtId="0" fontId="14" fillId="45" borderId="10" xfId="0" applyFont="1" applyFill="1" applyBorder="1" applyAlignment="1">
      <alignment/>
    </xf>
    <xf numFmtId="0" fontId="17" fillId="45" borderId="0" xfId="0" applyFont="1" applyFill="1" applyAlignment="1">
      <alignment/>
    </xf>
    <xf numFmtId="0" fontId="0" fillId="45" borderId="0" xfId="0" applyFill="1" applyAlignment="1">
      <alignment/>
    </xf>
    <xf numFmtId="0" fontId="5" fillId="45" borderId="10" xfId="0" applyFont="1" applyFill="1" applyBorder="1" applyAlignment="1">
      <alignment horizontal="centerContinuous"/>
    </xf>
    <xf numFmtId="0" fontId="13" fillId="45" borderId="10" xfId="0" applyFont="1" applyFill="1" applyBorder="1" applyAlignment="1">
      <alignment horizontal="centerContinuous"/>
    </xf>
    <xf numFmtId="0" fontId="13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45" fillId="45" borderId="0" xfId="0" applyFont="1" applyFill="1" applyAlignment="1">
      <alignment/>
    </xf>
    <xf numFmtId="0" fontId="13" fillId="45" borderId="11" xfId="0" applyFont="1" applyFill="1" applyBorder="1" applyAlignment="1">
      <alignment horizontal="center"/>
    </xf>
    <xf numFmtId="0" fontId="13" fillId="45" borderId="18" xfId="0" applyFont="1" applyFill="1" applyBorder="1" applyAlignment="1">
      <alignment horizontal="center" vertical="center"/>
    </xf>
    <xf numFmtId="0" fontId="13" fillId="45" borderId="11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/>
    </xf>
    <xf numFmtId="0" fontId="13" fillId="45" borderId="0" xfId="0" applyFont="1" applyFill="1" applyAlignment="1">
      <alignment/>
    </xf>
    <xf numFmtId="0" fontId="13" fillId="45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0" fontId="5" fillId="45" borderId="0" xfId="0" applyFont="1" applyFill="1" applyAlignment="1">
      <alignment/>
    </xf>
    <xf numFmtId="0" fontId="16" fillId="44" borderId="10" xfId="0" applyFont="1" applyFill="1" applyBorder="1" applyAlignment="1">
      <alignment horizontal="center"/>
    </xf>
    <xf numFmtId="0" fontId="13" fillId="45" borderId="0" xfId="0" applyFont="1" applyFill="1" applyBorder="1" applyAlignment="1">
      <alignment/>
    </xf>
    <xf numFmtId="0" fontId="5" fillId="45" borderId="0" xfId="0" applyFont="1" applyFill="1" applyAlignment="1">
      <alignment/>
    </xf>
    <xf numFmtId="0" fontId="20" fillId="45" borderId="10" xfId="0" applyFont="1" applyFill="1" applyBorder="1" applyAlignment="1">
      <alignment horizontal="center"/>
    </xf>
    <xf numFmtId="0" fontId="16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18" fillId="45" borderId="25" xfId="0" applyFont="1" applyFill="1" applyBorder="1" applyAlignment="1">
      <alignment horizontal="center"/>
    </xf>
    <xf numFmtId="0" fontId="13" fillId="44" borderId="0" xfId="0" applyFont="1" applyFill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2" fillId="45" borderId="10" xfId="0" applyNumberFormat="1" applyFont="1" applyFill="1" applyBorder="1" applyAlignment="1">
      <alignment horizontal="centerContinuous"/>
    </xf>
    <xf numFmtId="0" fontId="3" fillId="45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2" fillId="44" borderId="10" xfId="0" applyNumberFormat="1" applyFont="1" applyFill="1" applyBorder="1" applyAlignment="1">
      <alignment horizontal="center"/>
    </xf>
    <xf numFmtId="0" fontId="0" fillId="44" borderId="10" xfId="0" applyNumberFormat="1" applyFill="1" applyBorder="1" applyAlignment="1">
      <alignment horizontal="center"/>
    </xf>
    <xf numFmtId="0" fontId="2" fillId="44" borderId="10" xfId="0" applyNumberFormat="1" applyFont="1" applyFill="1" applyBorder="1" applyAlignment="1">
      <alignment horizontal="centerContinuous"/>
    </xf>
    <xf numFmtId="164" fontId="2" fillId="45" borderId="10" xfId="0" applyNumberFormat="1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2" fillId="45" borderId="10" xfId="0" applyFont="1" applyFill="1" applyBorder="1" applyAlignment="1">
      <alignment horizontal="center"/>
    </xf>
    <xf numFmtId="0" fontId="17" fillId="44" borderId="0" xfId="0" applyFont="1" applyFill="1" applyAlignment="1">
      <alignment/>
    </xf>
    <xf numFmtId="0" fontId="1" fillId="44" borderId="0" xfId="0" applyFont="1" applyFill="1" applyAlignment="1">
      <alignment/>
    </xf>
    <xf numFmtId="0" fontId="17" fillId="45" borderId="0" xfId="0" applyFont="1" applyFill="1" applyAlignment="1">
      <alignment/>
    </xf>
    <xf numFmtId="0" fontId="1" fillId="45" borderId="0" xfId="0" applyFont="1" applyFill="1" applyAlignment="1">
      <alignment/>
    </xf>
    <xf numFmtId="0" fontId="17" fillId="44" borderId="0" xfId="0" applyFont="1" applyFill="1" applyAlignment="1">
      <alignment/>
    </xf>
    <xf numFmtId="0" fontId="1" fillId="44" borderId="0" xfId="0" applyFont="1" applyFill="1" applyAlignment="1">
      <alignment/>
    </xf>
    <xf numFmtId="0" fontId="17" fillId="45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3" fillId="45" borderId="0" xfId="0" applyFont="1" applyFill="1" applyAlignment="1">
      <alignment horizontal="center" vertical="center"/>
    </xf>
    <xf numFmtId="0" fontId="1" fillId="45" borderId="10" xfId="0" applyFont="1" applyFill="1" applyBorder="1" applyAlignment="1">
      <alignment horizontal="center"/>
    </xf>
    <xf numFmtId="0" fontId="1" fillId="45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0" fillId="44" borderId="0" xfId="0" applyFill="1" applyAlignment="1">
      <alignment/>
    </xf>
    <xf numFmtId="0" fontId="54" fillId="0" borderId="30" xfId="0" applyFont="1" applyBorder="1" applyAlignment="1">
      <alignment/>
    </xf>
    <xf numFmtId="0" fontId="54" fillId="0" borderId="30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 shrinkToFit="1"/>
    </xf>
    <xf numFmtId="0" fontId="54" fillId="0" borderId="31" xfId="0" applyFont="1" applyBorder="1" applyAlignment="1">
      <alignment/>
    </xf>
    <xf numFmtId="0" fontId="54" fillId="0" borderId="31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 shrinkToFit="1"/>
    </xf>
    <xf numFmtId="0" fontId="54" fillId="45" borderId="31" xfId="0" applyFont="1" applyFill="1" applyBorder="1" applyAlignment="1">
      <alignment/>
    </xf>
    <xf numFmtId="0" fontId="54" fillId="45" borderId="10" xfId="0" applyFont="1" applyFill="1" applyBorder="1" applyAlignment="1">
      <alignment/>
    </xf>
    <xf numFmtId="0" fontId="54" fillId="44" borderId="31" xfId="0" applyFont="1" applyFill="1" applyBorder="1" applyAlignment="1">
      <alignment/>
    </xf>
    <xf numFmtId="0" fontId="54" fillId="45" borderId="30" xfId="0" applyFont="1" applyFill="1" applyBorder="1" applyAlignment="1">
      <alignment/>
    </xf>
    <xf numFmtId="0" fontId="54" fillId="45" borderId="32" xfId="0" applyFont="1" applyFill="1" applyBorder="1" applyAlignment="1">
      <alignment horizontal="center" vertical="center"/>
    </xf>
    <xf numFmtId="0" fontId="54" fillId="45" borderId="31" xfId="0" applyFont="1" applyFill="1" applyBorder="1" applyAlignment="1">
      <alignment horizontal="center" vertical="center"/>
    </xf>
    <xf numFmtId="0" fontId="54" fillId="45" borderId="32" xfId="0" applyFont="1" applyFill="1" applyBorder="1" applyAlignment="1">
      <alignment vertical="center"/>
    </xf>
    <xf numFmtId="0" fontId="54" fillId="45" borderId="32" xfId="0" applyFont="1" applyFill="1" applyBorder="1" applyAlignment="1">
      <alignment/>
    </xf>
    <xf numFmtId="0" fontId="55" fillId="45" borderId="32" xfId="0" applyFont="1" applyFill="1" applyBorder="1" applyAlignment="1">
      <alignment/>
    </xf>
    <xf numFmtId="0" fontId="55" fillId="45" borderId="31" xfId="0" applyFont="1" applyFill="1" applyBorder="1" applyAlignment="1">
      <alignment/>
    </xf>
    <xf numFmtId="0" fontId="54" fillId="45" borderId="33" xfId="0" applyFont="1" applyFill="1" applyBorder="1" applyAlignment="1">
      <alignment/>
    </xf>
    <xf numFmtId="0" fontId="54" fillId="45" borderId="34" xfId="0" applyFont="1" applyFill="1" applyBorder="1" applyAlignment="1">
      <alignment/>
    </xf>
    <xf numFmtId="0" fontId="55" fillId="44" borderId="32" xfId="0" applyFont="1" applyFill="1" applyBorder="1" applyAlignment="1">
      <alignment/>
    </xf>
    <xf numFmtId="0" fontId="55" fillId="44" borderId="31" xfId="0" applyFont="1" applyFill="1" applyBorder="1" applyAlignment="1">
      <alignment/>
    </xf>
    <xf numFmtId="0" fontId="54" fillId="44" borderId="32" xfId="0" applyFont="1" applyFill="1" applyBorder="1" applyAlignment="1">
      <alignment/>
    </xf>
    <xf numFmtId="0" fontId="55" fillId="45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13" fillId="45" borderId="0" xfId="0" applyFont="1" applyFill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3" fillId="45" borderId="0" xfId="0" applyFont="1" applyFill="1" applyAlignment="1">
      <alignment horizontal="center"/>
    </xf>
    <xf numFmtId="164" fontId="2" fillId="44" borderId="10" xfId="0" applyNumberFormat="1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 vertical="center"/>
    </xf>
    <xf numFmtId="0" fontId="1" fillId="45" borderId="10" xfId="0" applyNumberFormat="1" applyFont="1" applyFill="1" applyBorder="1" applyAlignment="1">
      <alignment horizontal="center" vertical="center"/>
    </xf>
    <xf numFmtId="0" fontId="1" fillId="44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54" fillId="45" borderId="35" xfId="0" applyFont="1" applyFill="1" applyBorder="1" applyAlignment="1">
      <alignment horizontal="center" vertical="center"/>
    </xf>
    <xf numFmtId="0" fontId="54" fillId="45" borderId="36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5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57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45" borderId="10" xfId="0" applyFont="1" applyFill="1" applyBorder="1" applyAlignment="1">
      <alignment horizontal="center" vertical="center" wrapText="1"/>
    </xf>
    <xf numFmtId="0" fontId="13" fillId="45" borderId="10" xfId="0" applyFont="1" applyFill="1" applyBorder="1" applyAlignment="1">
      <alignment horizontal="center" vertical="center"/>
    </xf>
    <xf numFmtId="0" fontId="13" fillId="45" borderId="37" xfId="0" applyFont="1" applyFill="1" applyBorder="1" applyAlignment="1">
      <alignment horizontal="center" vertical="center"/>
    </xf>
    <xf numFmtId="0" fontId="13" fillId="45" borderId="3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42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43" borderId="10" xfId="0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5" fontId="0" fillId="0" borderId="42" xfId="0" applyNumberFormat="1" applyFill="1" applyBorder="1" applyAlignment="1">
      <alignment horizontal="left"/>
    </xf>
    <xf numFmtId="165" fontId="0" fillId="0" borderId="43" xfId="0" applyNumberFormat="1" applyFill="1" applyBorder="1" applyAlignment="1">
      <alignment horizontal="left"/>
    </xf>
    <xf numFmtId="165" fontId="0" fillId="0" borderId="40" xfId="0" applyNumberFormat="1" applyFill="1" applyBorder="1" applyAlignment="1">
      <alignment horizontal="left"/>
    </xf>
    <xf numFmtId="165" fontId="0" fillId="0" borderId="41" xfId="0" applyNumberFormat="1" applyFill="1" applyBorder="1" applyAlignment="1">
      <alignment/>
    </xf>
    <xf numFmtId="165" fontId="0" fillId="0" borderId="41" xfId="0" applyNumberFormat="1" applyFill="1" applyBorder="1" applyAlignment="1">
      <alignment horizontal="left"/>
    </xf>
    <xf numFmtId="0" fontId="0" fillId="34" borderId="27" xfId="0" applyFill="1" applyBorder="1" applyAlignment="1">
      <alignment/>
    </xf>
    <xf numFmtId="166" fontId="0" fillId="0" borderId="0" xfId="0" applyNumberFormat="1" applyBorder="1" applyAlignment="1">
      <alignment horizontal="center"/>
    </xf>
    <xf numFmtId="168" fontId="8" fillId="39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68" fontId="9" fillId="35" borderId="1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168" fontId="9" fillId="0" borderId="10" xfId="0" applyNumberFormat="1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 01.11.07г.город" xfId="52"/>
    <cellStyle name="Плохой" xfId="53"/>
    <cellStyle name="Пояснение" xfId="54"/>
    <cellStyle name="Примечание" xfId="55"/>
    <cellStyle name="Percent" xfId="56"/>
    <cellStyle name="Процентный 10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95;&#1090;&#1072;\&#1058;&#1086;&#1095;&#1082;&#1080;%20&#1087;&#1086;&#1089;&#1090;&#1072;&#1074;&#1082;&#1080;%202010\201004\&#1055;&#1086;&#1083;&#1077;&#1079;&#1085;&#1099;&#1081;%20&#1086;&#1090;&#1087;&#1091;&#1089;&#1082;%2001.05.10&#1075;.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ЖД"/>
      <sheetName val="акт ГЭС "/>
      <sheetName val="Акт"/>
      <sheetName val="отрасли по п.45 сдано"/>
      <sheetName val="форма отчета"/>
      <sheetName val="ТОЧКИ ПОСТ"/>
      <sheetName val="Общ. ПС ГЭС"/>
      <sheetName val="общ ПС ЦЭС "/>
      <sheetName val="показ для МУП ГЭС"/>
      <sheetName val="для Друж"/>
      <sheetName val="для Семешковой"/>
      <sheetName val="для Федотов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9.57421875" style="6" customWidth="1"/>
    <col min="2" max="3" width="3.00390625" style="6" customWidth="1"/>
    <col min="4" max="15" width="9.140625" style="6" customWidth="1"/>
    <col min="16" max="16" width="4.00390625" style="6" customWidth="1"/>
    <col min="17" max="17" width="3.8515625" style="6" customWidth="1"/>
    <col min="18" max="16384" width="9.140625" style="6" customWidth="1"/>
  </cols>
  <sheetData>
    <row r="1" spans="1:24" ht="15">
      <c r="A1" s="205"/>
      <c r="C1" s="205" t="s">
        <v>393</v>
      </c>
      <c r="E1" s="289"/>
      <c r="K1" s="207"/>
      <c r="L1" s="208"/>
      <c r="M1" s="208"/>
      <c r="N1" s="209" t="s">
        <v>0</v>
      </c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2:24" ht="15">
      <c r="B2" s="209"/>
      <c r="C2" s="209"/>
      <c r="D2" s="289" t="s">
        <v>406</v>
      </c>
      <c r="E2" s="289"/>
      <c r="K2" s="209" t="s">
        <v>357</v>
      </c>
      <c r="L2" s="208"/>
      <c r="M2" s="208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2:24" ht="15">
      <c r="B3" s="209"/>
      <c r="C3" s="209"/>
      <c r="D3" s="289"/>
      <c r="E3" s="289"/>
      <c r="K3" s="207"/>
      <c r="L3" s="208"/>
      <c r="M3" s="208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2:17" ht="15">
      <c r="B4" s="381" t="s">
        <v>1</v>
      </c>
      <c r="C4" s="381" t="s">
        <v>11</v>
      </c>
      <c r="D4" s="221" t="s">
        <v>341</v>
      </c>
      <c r="E4" s="20" t="s">
        <v>342</v>
      </c>
      <c r="F4" s="221" t="s">
        <v>280</v>
      </c>
      <c r="G4" s="220" t="s">
        <v>281</v>
      </c>
      <c r="H4" s="221" t="s">
        <v>256</v>
      </c>
      <c r="I4" s="221" t="s">
        <v>261</v>
      </c>
      <c r="J4" s="203" t="s">
        <v>282</v>
      </c>
      <c r="K4" s="20" t="s">
        <v>283</v>
      </c>
      <c r="L4" s="203" t="s">
        <v>257</v>
      </c>
      <c r="M4" s="20" t="s">
        <v>252</v>
      </c>
      <c r="N4" s="203" t="s">
        <v>251</v>
      </c>
      <c r="O4" s="20" t="s">
        <v>258</v>
      </c>
      <c r="P4" s="381" t="s">
        <v>1</v>
      </c>
      <c r="Q4" s="381" t="s">
        <v>11</v>
      </c>
    </row>
    <row r="5" spans="2:17" ht="15">
      <c r="B5" s="381"/>
      <c r="C5" s="381"/>
      <c r="D5" s="203"/>
      <c r="E5" s="20"/>
      <c r="F5" s="203"/>
      <c r="G5" s="20"/>
      <c r="H5" s="203"/>
      <c r="I5" s="203"/>
      <c r="J5" s="203"/>
      <c r="K5" s="20"/>
      <c r="L5" s="203"/>
      <c r="M5" s="203"/>
      <c r="N5" s="203"/>
      <c r="O5" s="20"/>
      <c r="P5" s="381"/>
      <c r="Q5" s="381"/>
    </row>
    <row r="6" spans="2:17" ht="15">
      <c r="B6" s="381"/>
      <c r="C6" s="381"/>
      <c r="D6" s="203" t="s">
        <v>5</v>
      </c>
      <c r="E6" s="210" t="s">
        <v>5</v>
      </c>
      <c r="F6" s="211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10" t="s">
        <v>5</v>
      </c>
      <c r="L6" s="203" t="s">
        <v>5</v>
      </c>
      <c r="M6" s="203" t="s">
        <v>5</v>
      </c>
      <c r="N6" s="210" t="s">
        <v>5</v>
      </c>
      <c r="O6" s="20" t="s">
        <v>5</v>
      </c>
      <c r="P6" s="381"/>
      <c r="Q6" s="381"/>
    </row>
    <row r="7" spans="2:17" ht="15">
      <c r="B7" s="202">
        <v>0</v>
      </c>
      <c r="C7" s="202">
        <v>5</v>
      </c>
      <c r="D7" s="203"/>
      <c r="E7" s="20"/>
      <c r="F7" s="203"/>
      <c r="G7" s="203"/>
      <c r="H7" s="203"/>
      <c r="I7" s="203"/>
      <c r="J7" s="203"/>
      <c r="K7" s="20"/>
      <c r="L7" s="203"/>
      <c r="M7" s="203"/>
      <c r="N7" s="203"/>
      <c r="O7" s="203"/>
      <c r="P7" s="202">
        <v>0</v>
      </c>
      <c r="Q7" s="202">
        <v>5</v>
      </c>
    </row>
    <row r="8" spans="2:17" ht="15">
      <c r="B8" s="247">
        <v>1</v>
      </c>
      <c r="C8" s="247">
        <v>6</v>
      </c>
      <c r="D8" s="248"/>
      <c r="E8" s="249"/>
      <c r="F8" s="248"/>
      <c r="G8" s="248"/>
      <c r="H8" s="248"/>
      <c r="I8" s="248"/>
      <c r="J8" s="248"/>
      <c r="K8" s="249"/>
      <c r="L8" s="248"/>
      <c r="M8" s="248"/>
      <c r="N8" s="248"/>
      <c r="O8" s="248"/>
      <c r="P8" s="247">
        <v>1</v>
      </c>
      <c r="Q8" s="247">
        <v>6</v>
      </c>
    </row>
    <row r="9" spans="2:17" ht="15">
      <c r="B9" s="202">
        <v>2</v>
      </c>
      <c r="C9" s="202">
        <v>7</v>
      </c>
      <c r="D9" s="203"/>
      <c r="E9" s="20"/>
      <c r="F9" s="203"/>
      <c r="G9" s="203"/>
      <c r="H9" s="203"/>
      <c r="I9" s="203"/>
      <c r="J9" s="203"/>
      <c r="K9" s="20"/>
      <c r="L9" s="203"/>
      <c r="M9" s="203"/>
      <c r="N9" s="203"/>
      <c r="O9" s="203"/>
      <c r="P9" s="202">
        <v>2</v>
      </c>
      <c r="Q9" s="202">
        <v>7</v>
      </c>
    </row>
    <row r="10" spans="2:17" ht="15">
      <c r="B10" s="202">
        <v>3</v>
      </c>
      <c r="C10" s="202">
        <v>8</v>
      </c>
      <c r="D10" s="203"/>
      <c r="E10" s="20"/>
      <c r="F10" s="203"/>
      <c r="G10" s="203"/>
      <c r="H10" s="203"/>
      <c r="I10" s="203"/>
      <c r="J10" s="203"/>
      <c r="K10" s="20"/>
      <c r="L10" s="203"/>
      <c r="M10" s="203"/>
      <c r="N10" s="203"/>
      <c r="O10" s="203"/>
      <c r="P10" s="202">
        <v>3</v>
      </c>
      <c r="Q10" s="202">
        <v>8</v>
      </c>
    </row>
    <row r="11" spans="2:17" ht="15">
      <c r="B11" s="202">
        <f aca="true" t="shared" si="0" ref="B11:C26">B10+1</f>
        <v>4</v>
      </c>
      <c r="C11" s="202">
        <f t="shared" si="0"/>
        <v>9</v>
      </c>
      <c r="D11" s="203"/>
      <c r="E11" s="20"/>
      <c r="F11" s="203"/>
      <c r="G11" s="203"/>
      <c r="H11" s="203"/>
      <c r="I11" s="203"/>
      <c r="J11" s="203"/>
      <c r="K11" s="20"/>
      <c r="L11" s="203"/>
      <c r="M11" s="203"/>
      <c r="N11" s="203"/>
      <c r="O11" s="203"/>
      <c r="P11" s="202">
        <f aca="true" t="shared" si="1" ref="P11:Q26">P10+1</f>
        <v>4</v>
      </c>
      <c r="Q11" s="202">
        <f t="shared" si="1"/>
        <v>9</v>
      </c>
    </row>
    <row r="12" spans="2:17" ht="15">
      <c r="B12" s="204">
        <f t="shared" si="0"/>
        <v>5</v>
      </c>
      <c r="C12" s="204">
        <f t="shared" si="0"/>
        <v>10</v>
      </c>
      <c r="D12" s="203"/>
      <c r="E12" s="20"/>
      <c r="F12" s="203"/>
      <c r="G12" s="203"/>
      <c r="H12" s="203"/>
      <c r="I12" s="203"/>
      <c r="J12" s="203"/>
      <c r="K12" s="20"/>
      <c r="L12" s="203"/>
      <c r="M12" s="203"/>
      <c r="N12" s="203"/>
      <c r="O12" s="203"/>
      <c r="P12" s="204">
        <f t="shared" si="1"/>
        <v>5</v>
      </c>
      <c r="Q12" s="204">
        <f t="shared" si="1"/>
        <v>10</v>
      </c>
    </row>
    <row r="13" spans="2:17" ht="15">
      <c r="B13" s="202">
        <f t="shared" si="0"/>
        <v>6</v>
      </c>
      <c r="C13" s="202">
        <f t="shared" si="0"/>
        <v>11</v>
      </c>
      <c r="D13" s="203"/>
      <c r="E13" s="20"/>
      <c r="F13" s="203"/>
      <c r="G13" s="203"/>
      <c r="H13" s="203"/>
      <c r="I13" s="203"/>
      <c r="J13" s="203"/>
      <c r="K13" s="20"/>
      <c r="L13" s="203"/>
      <c r="M13" s="203"/>
      <c r="N13" s="203"/>
      <c r="O13" s="203"/>
      <c r="P13" s="202">
        <f t="shared" si="1"/>
        <v>6</v>
      </c>
      <c r="Q13" s="202">
        <f t="shared" si="1"/>
        <v>11</v>
      </c>
    </row>
    <row r="14" spans="2:17" ht="15">
      <c r="B14" s="247">
        <f t="shared" si="0"/>
        <v>7</v>
      </c>
      <c r="C14" s="247">
        <f t="shared" si="0"/>
        <v>12</v>
      </c>
      <c r="D14" s="248"/>
      <c r="E14" s="249"/>
      <c r="F14" s="248"/>
      <c r="G14" s="248"/>
      <c r="H14" s="248"/>
      <c r="I14" s="248"/>
      <c r="J14" s="248"/>
      <c r="K14" s="249"/>
      <c r="L14" s="248"/>
      <c r="M14" s="248"/>
      <c r="N14" s="248"/>
      <c r="O14" s="248"/>
      <c r="P14" s="247">
        <f t="shared" si="1"/>
        <v>7</v>
      </c>
      <c r="Q14" s="247">
        <f t="shared" si="1"/>
        <v>12</v>
      </c>
    </row>
    <row r="15" spans="2:17" ht="15">
      <c r="B15" s="202">
        <f t="shared" si="0"/>
        <v>8</v>
      </c>
      <c r="C15" s="202">
        <f t="shared" si="0"/>
        <v>13</v>
      </c>
      <c r="D15" s="203"/>
      <c r="E15" s="20"/>
      <c r="F15" s="203"/>
      <c r="G15" s="203"/>
      <c r="H15" s="203"/>
      <c r="I15" s="203"/>
      <c r="J15" s="203"/>
      <c r="K15" s="20"/>
      <c r="L15" s="203"/>
      <c r="M15" s="203"/>
      <c r="N15" s="203"/>
      <c r="O15" s="203"/>
      <c r="P15" s="202">
        <f t="shared" si="1"/>
        <v>8</v>
      </c>
      <c r="Q15" s="202">
        <f t="shared" si="1"/>
        <v>13</v>
      </c>
    </row>
    <row r="16" spans="2:17" ht="15">
      <c r="B16" s="202">
        <f t="shared" si="0"/>
        <v>9</v>
      </c>
      <c r="C16" s="202">
        <f t="shared" si="0"/>
        <v>14</v>
      </c>
      <c r="D16" s="203"/>
      <c r="E16" s="20"/>
      <c r="F16" s="203"/>
      <c r="G16" s="203"/>
      <c r="H16" s="203"/>
      <c r="I16" s="203"/>
      <c r="J16" s="203"/>
      <c r="K16" s="20"/>
      <c r="L16" s="203"/>
      <c r="M16" s="203"/>
      <c r="N16" s="203"/>
      <c r="O16" s="203"/>
      <c r="P16" s="202">
        <f t="shared" si="1"/>
        <v>9</v>
      </c>
      <c r="Q16" s="202">
        <f t="shared" si="1"/>
        <v>14</v>
      </c>
    </row>
    <row r="17" spans="2:17" ht="15">
      <c r="B17" s="247">
        <f t="shared" si="0"/>
        <v>10</v>
      </c>
      <c r="C17" s="247">
        <f t="shared" si="0"/>
        <v>15</v>
      </c>
      <c r="D17" s="248"/>
      <c r="E17" s="249"/>
      <c r="F17" s="248"/>
      <c r="G17" s="248"/>
      <c r="H17" s="248"/>
      <c r="I17" s="248"/>
      <c r="J17" s="248"/>
      <c r="K17" s="249"/>
      <c r="L17" s="248"/>
      <c r="M17" s="248"/>
      <c r="N17" s="248"/>
      <c r="O17" s="248"/>
      <c r="P17" s="247">
        <f t="shared" si="1"/>
        <v>10</v>
      </c>
      <c r="Q17" s="247">
        <f t="shared" si="1"/>
        <v>15</v>
      </c>
    </row>
    <row r="18" spans="2:17" ht="15">
      <c r="B18" s="202">
        <f t="shared" si="0"/>
        <v>11</v>
      </c>
      <c r="C18" s="202">
        <f t="shared" si="0"/>
        <v>16</v>
      </c>
      <c r="D18" s="203"/>
      <c r="E18" s="20"/>
      <c r="F18" s="203"/>
      <c r="G18" s="203"/>
      <c r="H18" s="203"/>
      <c r="I18" s="203"/>
      <c r="J18" s="203"/>
      <c r="K18" s="20"/>
      <c r="L18" s="203"/>
      <c r="M18" s="203"/>
      <c r="N18" s="203"/>
      <c r="O18" s="203"/>
      <c r="P18" s="202">
        <f t="shared" si="1"/>
        <v>11</v>
      </c>
      <c r="Q18" s="202">
        <f t="shared" si="1"/>
        <v>16</v>
      </c>
    </row>
    <row r="19" spans="2:17" ht="15">
      <c r="B19" s="204">
        <f t="shared" si="0"/>
        <v>12</v>
      </c>
      <c r="C19" s="204">
        <f t="shared" si="0"/>
        <v>17</v>
      </c>
      <c r="D19" s="203"/>
      <c r="E19" s="20"/>
      <c r="F19" s="203"/>
      <c r="G19" s="203"/>
      <c r="H19" s="203"/>
      <c r="I19" s="203"/>
      <c r="J19" s="203"/>
      <c r="K19" s="20"/>
      <c r="L19" s="203"/>
      <c r="M19" s="203"/>
      <c r="N19" s="203"/>
      <c r="O19" s="203"/>
      <c r="P19" s="204">
        <f t="shared" si="1"/>
        <v>12</v>
      </c>
      <c r="Q19" s="204">
        <f t="shared" si="1"/>
        <v>17</v>
      </c>
    </row>
    <row r="20" spans="2:17" ht="15">
      <c r="B20" s="202">
        <f t="shared" si="0"/>
        <v>13</v>
      </c>
      <c r="C20" s="202">
        <f t="shared" si="0"/>
        <v>18</v>
      </c>
      <c r="D20" s="203"/>
      <c r="E20" s="20"/>
      <c r="F20" s="203"/>
      <c r="G20" s="203"/>
      <c r="H20" s="203"/>
      <c r="I20" s="203"/>
      <c r="J20" s="203"/>
      <c r="K20" s="20"/>
      <c r="L20" s="203"/>
      <c r="M20" s="203"/>
      <c r="N20" s="203"/>
      <c r="O20" s="203"/>
      <c r="P20" s="202">
        <f t="shared" si="1"/>
        <v>13</v>
      </c>
      <c r="Q20" s="202">
        <f t="shared" si="1"/>
        <v>18</v>
      </c>
    </row>
    <row r="21" spans="2:17" ht="15">
      <c r="B21" s="202">
        <f t="shared" si="0"/>
        <v>14</v>
      </c>
      <c r="C21" s="202">
        <f t="shared" si="0"/>
        <v>19</v>
      </c>
      <c r="D21" s="203"/>
      <c r="E21" s="20"/>
      <c r="F21" s="203"/>
      <c r="G21" s="203"/>
      <c r="H21" s="203"/>
      <c r="I21" s="203"/>
      <c r="J21" s="203"/>
      <c r="K21" s="20"/>
      <c r="L21" s="203"/>
      <c r="M21" s="203"/>
      <c r="N21" s="203"/>
      <c r="O21" s="203"/>
      <c r="P21" s="202">
        <f t="shared" si="1"/>
        <v>14</v>
      </c>
      <c r="Q21" s="202">
        <f t="shared" si="1"/>
        <v>19</v>
      </c>
    </row>
    <row r="22" spans="2:17" ht="15">
      <c r="B22" s="204">
        <f t="shared" si="0"/>
        <v>15</v>
      </c>
      <c r="C22" s="204">
        <f t="shared" si="0"/>
        <v>20</v>
      </c>
      <c r="D22" s="203"/>
      <c r="E22" s="20"/>
      <c r="F22" s="203"/>
      <c r="G22" s="203"/>
      <c r="H22" s="203"/>
      <c r="I22" s="203"/>
      <c r="J22" s="203"/>
      <c r="K22" s="20"/>
      <c r="L22" s="203"/>
      <c r="M22" s="203"/>
      <c r="N22" s="203"/>
      <c r="O22" s="203"/>
      <c r="P22" s="204">
        <f t="shared" si="1"/>
        <v>15</v>
      </c>
      <c r="Q22" s="204">
        <f t="shared" si="1"/>
        <v>20</v>
      </c>
    </row>
    <row r="23" spans="2:17" ht="15">
      <c r="B23" s="202">
        <f t="shared" si="0"/>
        <v>16</v>
      </c>
      <c r="C23" s="202">
        <f t="shared" si="0"/>
        <v>21</v>
      </c>
      <c r="D23" s="203"/>
      <c r="E23" s="20"/>
      <c r="F23" s="203"/>
      <c r="G23" s="203"/>
      <c r="H23" s="203"/>
      <c r="I23" s="203"/>
      <c r="J23" s="203"/>
      <c r="K23" s="20"/>
      <c r="L23" s="203"/>
      <c r="M23" s="203"/>
      <c r="N23" s="203"/>
      <c r="O23" s="203"/>
      <c r="P23" s="202">
        <f t="shared" si="1"/>
        <v>16</v>
      </c>
      <c r="Q23" s="202">
        <f t="shared" si="1"/>
        <v>21</v>
      </c>
    </row>
    <row r="24" spans="2:17" ht="15">
      <c r="B24" s="202">
        <f t="shared" si="0"/>
        <v>17</v>
      </c>
      <c r="C24" s="202">
        <f t="shared" si="0"/>
        <v>22</v>
      </c>
      <c r="D24" s="203"/>
      <c r="E24" s="20"/>
      <c r="F24" s="203"/>
      <c r="G24" s="203"/>
      <c r="H24" s="203"/>
      <c r="I24" s="203"/>
      <c r="J24" s="203"/>
      <c r="K24" s="20"/>
      <c r="L24" s="203"/>
      <c r="M24" s="203"/>
      <c r="N24" s="203"/>
      <c r="O24" s="203"/>
      <c r="P24" s="202">
        <f t="shared" si="1"/>
        <v>17</v>
      </c>
      <c r="Q24" s="202">
        <f t="shared" si="1"/>
        <v>22</v>
      </c>
    </row>
    <row r="25" spans="2:17" ht="15">
      <c r="B25" s="247">
        <f t="shared" si="0"/>
        <v>18</v>
      </c>
      <c r="C25" s="247">
        <f t="shared" si="0"/>
        <v>23</v>
      </c>
      <c r="D25" s="248"/>
      <c r="E25" s="249"/>
      <c r="F25" s="248"/>
      <c r="G25" s="248"/>
      <c r="H25" s="248"/>
      <c r="I25" s="248"/>
      <c r="J25" s="248"/>
      <c r="K25" s="249"/>
      <c r="L25" s="248"/>
      <c r="M25" s="248"/>
      <c r="N25" s="248"/>
      <c r="O25" s="248"/>
      <c r="P25" s="247">
        <f t="shared" si="1"/>
        <v>18</v>
      </c>
      <c r="Q25" s="247">
        <f t="shared" si="1"/>
        <v>23</v>
      </c>
    </row>
    <row r="26" spans="2:17" ht="15">
      <c r="B26" s="202">
        <f t="shared" si="0"/>
        <v>19</v>
      </c>
      <c r="C26" s="202">
        <f t="shared" si="0"/>
        <v>24</v>
      </c>
      <c r="D26" s="203"/>
      <c r="E26" s="20"/>
      <c r="F26" s="203"/>
      <c r="G26" s="203"/>
      <c r="H26" s="203"/>
      <c r="I26" s="203"/>
      <c r="J26" s="203"/>
      <c r="K26" s="20"/>
      <c r="L26" s="203"/>
      <c r="M26" s="203"/>
      <c r="N26" s="203"/>
      <c r="O26" s="203"/>
      <c r="P26" s="202">
        <f t="shared" si="1"/>
        <v>19</v>
      </c>
      <c r="Q26" s="202">
        <f t="shared" si="1"/>
        <v>24</v>
      </c>
    </row>
    <row r="27" spans="2:17" ht="15">
      <c r="B27" s="202">
        <v>20</v>
      </c>
      <c r="C27" s="202">
        <v>1</v>
      </c>
      <c r="D27" s="203"/>
      <c r="E27" s="20"/>
      <c r="F27" s="203"/>
      <c r="G27" s="203"/>
      <c r="H27" s="203"/>
      <c r="I27" s="203"/>
      <c r="J27" s="203"/>
      <c r="K27" s="20"/>
      <c r="L27" s="203"/>
      <c r="M27" s="203"/>
      <c r="N27" s="203"/>
      <c r="O27" s="203"/>
      <c r="P27" s="202">
        <v>20</v>
      </c>
      <c r="Q27" s="202">
        <v>1</v>
      </c>
    </row>
    <row r="28" spans="2:17" ht="15">
      <c r="B28" s="202">
        <f aca="true" t="shared" si="2" ref="B28:C31">B27+1</f>
        <v>21</v>
      </c>
      <c r="C28" s="202">
        <f t="shared" si="2"/>
        <v>2</v>
      </c>
      <c r="D28" s="203"/>
      <c r="E28" s="20"/>
      <c r="F28" s="203"/>
      <c r="G28" s="203"/>
      <c r="H28" s="203"/>
      <c r="I28" s="203"/>
      <c r="J28" s="203"/>
      <c r="K28" s="20"/>
      <c r="L28" s="203"/>
      <c r="M28" s="203"/>
      <c r="N28" s="203"/>
      <c r="O28" s="203"/>
      <c r="P28" s="202">
        <f aca="true" t="shared" si="3" ref="P28:Q31">P27+1</f>
        <v>21</v>
      </c>
      <c r="Q28" s="202">
        <f t="shared" si="3"/>
        <v>2</v>
      </c>
    </row>
    <row r="29" spans="2:17" ht="15">
      <c r="B29" s="202">
        <f t="shared" si="2"/>
        <v>22</v>
      </c>
      <c r="C29" s="202">
        <f t="shared" si="2"/>
        <v>3</v>
      </c>
      <c r="D29" s="203"/>
      <c r="E29" s="20"/>
      <c r="F29" s="203"/>
      <c r="G29" s="203"/>
      <c r="H29" s="203"/>
      <c r="I29" s="203"/>
      <c r="J29" s="203"/>
      <c r="K29" s="20"/>
      <c r="L29" s="203"/>
      <c r="M29" s="203"/>
      <c r="N29" s="203"/>
      <c r="O29" s="203"/>
      <c r="P29" s="202">
        <f t="shared" si="3"/>
        <v>22</v>
      </c>
      <c r="Q29" s="202">
        <f t="shared" si="3"/>
        <v>3</v>
      </c>
    </row>
    <row r="30" spans="2:17" ht="15">
      <c r="B30" s="204">
        <f t="shared" si="2"/>
        <v>23</v>
      </c>
      <c r="C30" s="204">
        <f t="shared" si="2"/>
        <v>4</v>
      </c>
      <c r="D30" s="203"/>
      <c r="E30" s="20"/>
      <c r="F30" s="203"/>
      <c r="G30" s="203"/>
      <c r="H30" s="203"/>
      <c r="I30" s="203"/>
      <c r="J30" s="203"/>
      <c r="K30" s="20"/>
      <c r="L30" s="203"/>
      <c r="M30" s="203"/>
      <c r="N30" s="203"/>
      <c r="O30" s="203"/>
      <c r="P30" s="204">
        <f t="shared" si="3"/>
        <v>23</v>
      </c>
      <c r="Q30" s="204">
        <f t="shared" si="3"/>
        <v>4</v>
      </c>
    </row>
    <row r="31" spans="2:17" ht="15">
      <c r="B31" s="202">
        <f t="shared" si="2"/>
        <v>24</v>
      </c>
      <c r="C31" s="202">
        <f t="shared" si="2"/>
        <v>5</v>
      </c>
      <c r="D31" s="203"/>
      <c r="E31" s="20"/>
      <c r="F31" s="203"/>
      <c r="G31" s="203"/>
      <c r="H31" s="203"/>
      <c r="I31" s="203"/>
      <c r="J31" s="203"/>
      <c r="K31" s="20"/>
      <c r="L31" s="203"/>
      <c r="M31" s="203"/>
      <c r="N31" s="203"/>
      <c r="O31" s="203"/>
      <c r="P31" s="202">
        <f t="shared" si="3"/>
        <v>24</v>
      </c>
      <c r="Q31" s="202">
        <f t="shared" si="3"/>
        <v>5</v>
      </c>
    </row>
    <row r="32" spans="2:24" ht="15">
      <c r="B32" s="209"/>
      <c r="C32" s="209"/>
      <c r="D32" s="206"/>
      <c r="E32" s="212"/>
      <c r="F32" s="209"/>
      <c r="G32" s="212"/>
      <c r="H32" s="209"/>
      <c r="I32" s="206"/>
      <c r="J32" s="207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ht="15">
      <c r="B33" s="7"/>
    </row>
  </sheetData>
  <sheetProtection/>
  <mergeCells count="4">
    <mergeCell ref="B4:B6"/>
    <mergeCell ref="C4:C6"/>
    <mergeCell ref="P4:P6"/>
    <mergeCell ref="Q4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PageLayoutView="0" workbookViewId="0" topLeftCell="A7">
      <selection activeCell="O18" sqref="O18"/>
    </sheetView>
  </sheetViews>
  <sheetFormatPr defaultColWidth="9.140625" defaultRowHeight="15"/>
  <cols>
    <col min="1" max="16384" width="9.140625" style="6" customWidth="1"/>
  </cols>
  <sheetData>
    <row r="1" spans="1:13" ht="15">
      <c r="A1" s="205" t="s">
        <v>393</v>
      </c>
      <c r="C1" s="289"/>
      <c r="L1" s="209"/>
      <c r="M1" s="209"/>
    </row>
    <row r="2" spans="1:13" ht="15">
      <c r="A2" s="209"/>
      <c r="B2" s="206" t="s">
        <v>349</v>
      </c>
      <c r="C2" s="206"/>
      <c r="I2" s="209" t="s">
        <v>357</v>
      </c>
      <c r="L2" s="209"/>
      <c r="M2" s="209"/>
    </row>
    <row r="3" spans="1:13" ht="15">
      <c r="A3" s="209"/>
      <c r="B3" s="206"/>
      <c r="C3" s="206"/>
      <c r="L3" s="209"/>
      <c r="M3" s="209"/>
    </row>
    <row r="4" spans="1:13" ht="15">
      <c r="A4" s="381" t="s">
        <v>1</v>
      </c>
      <c r="B4" s="381" t="s">
        <v>11</v>
      </c>
      <c r="C4" s="203" t="s">
        <v>331</v>
      </c>
      <c r="D4" s="220" t="s">
        <v>332</v>
      </c>
      <c r="E4" s="220" t="s">
        <v>29</v>
      </c>
      <c r="F4" s="220" t="s">
        <v>30</v>
      </c>
      <c r="G4" s="220" t="s">
        <v>31</v>
      </c>
      <c r="H4" s="220" t="s">
        <v>34</v>
      </c>
      <c r="I4" s="203" t="s">
        <v>283</v>
      </c>
      <c r="J4" s="20" t="s">
        <v>254</v>
      </c>
      <c r="K4" s="203" t="s">
        <v>255</v>
      </c>
      <c r="L4" s="381" t="s">
        <v>1</v>
      </c>
      <c r="M4" s="381" t="s">
        <v>11</v>
      </c>
    </row>
    <row r="5" spans="1:13" ht="15">
      <c r="A5" s="381"/>
      <c r="B5" s="381"/>
      <c r="C5" s="203"/>
      <c r="D5" s="20"/>
      <c r="E5" s="20"/>
      <c r="F5" s="20"/>
      <c r="G5" s="20"/>
      <c r="H5" s="20"/>
      <c r="I5" s="203"/>
      <c r="J5" s="20"/>
      <c r="K5" s="203"/>
      <c r="L5" s="381"/>
      <c r="M5" s="381"/>
    </row>
    <row r="6" spans="1:13" ht="15">
      <c r="A6" s="381"/>
      <c r="B6" s="381"/>
      <c r="C6" s="203" t="s">
        <v>5</v>
      </c>
      <c r="D6" s="210" t="s">
        <v>5</v>
      </c>
      <c r="E6" s="210"/>
      <c r="F6" s="210"/>
      <c r="G6" s="210"/>
      <c r="H6" s="210"/>
      <c r="I6" s="211" t="s">
        <v>5</v>
      </c>
      <c r="J6" s="20" t="s">
        <v>5</v>
      </c>
      <c r="K6" s="211" t="s">
        <v>5</v>
      </c>
      <c r="L6" s="381"/>
      <c r="M6" s="381"/>
    </row>
    <row r="7" spans="1:13" ht="15">
      <c r="A7" s="202">
        <v>0</v>
      </c>
      <c r="B7" s="202">
        <v>5</v>
      </c>
      <c r="C7" s="203">
        <v>10</v>
      </c>
      <c r="D7" s="20">
        <v>15</v>
      </c>
      <c r="E7" s="20">
        <v>0</v>
      </c>
      <c r="F7" s="20">
        <v>0</v>
      </c>
      <c r="G7" s="20">
        <v>10</v>
      </c>
      <c r="H7" s="20">
        <v>0</v>
      </c>
      <c r="I7" s="20">
        <v>0</v>
      </c>
      <c r="J7" s="20">
        <v>0</v>
      </c>
      <c r="K7" s="203">
        <v>3</v>
      </c>
      <c r="L7" s="202">
        <v>0</v>
      </c>
      <c r="M7" s="202">
        <v>5</v>
      </c>
    </row>
    <row r="8" spans="1:13" ht="15">
      <c r="A8" s="247">
        <v>1</v>
      </c>
      <c r="B8" s="247">
        <v>6</v>
      </c>
      <c r="C8" s="248">
        <v>10</v>
      </c>
      <c r="D8" s="249">
        <v>15</v>
      </c>
      <c r="E8" s="249">
        <v>0</v>
      </c>
      <c r="F8" s="249">
        <v>0</v>
      </c>
      <c r="G8" s="249">
        <v>10</v>
      </c>
      <c r="H8" s="249">
        <v>0</v>
      </c>
      <c r="I8" s="249">
        <v>0</v>
      </c>
      <c r="J8" s="249">
        <v>0</v>
      </c>
      <c r="K8" s="248">
        <v>3</v>
      </c>
      <c r="L8" s="247">
        <v>1</v>
      </c>
      <c r="M8" s="247">
        <v>6</v>
      </c>
    </row>
    <row r="9" spans="1:13" ht="15">
      <c r="A9" s="202">
        <v>2</v>
      </c>
      <c r="B9" s="202">
        <v>7</v>
      </c>
      <c r="C9" s="203">
        <v>14</v>
      </c>
      <c r="D9" s="20">
        <v>18</v>
      </c>
      <c r="E9" s="20">
        <v>0</v>
      </c>
      <c r="F9" s="20">
        <v>0</v>
      </c>
      <c r="G9" s="20">
        <v>13</v>
      </c>
      <c r="H9" s="20">
        <v>0</v>
      </c>
      <c r="I9" s="20">
        <v>0</v>
      </c>
      <c r="J9" s="20">
        <v>0</v>
      </c>
      <c r="K9" s="203">
        <v>5</v>
      </c>
      <c r="L9" s="202">
        <v>2</v>
      </c>
      <c r="M9" s="202">
        <v>7</v>
      </c>
    </row>
    <row r="10" spans="1:13" ht="15">
      <c r="A10" s="202">
        <v>3</v>
      </c>
      <c r="B10" s="202">
        <v>8</v>
      </c>
      <c r="C10" s="203">
        <v>14</v>
      </c>
      <c r="D10" s="20">
        <v>19</v>
      </c>
      <c r="E10" s="20">
        <v>0</v>
      </c>
      <c r="F10" s="20">
        <v>0</v>
      </c>
      <c r="G10" s="20">
        <v>14</v>
      </c>
      <c r="H10" s="20">
        <v>0</v>
      </c>
      <c r="I10" s="20">
        <v>0</v>
      </c>
      <c r="J10" s="20">
        <v>0</v>
      </c>
      <c r="K10" s="203">
        <v>5</v>
      </c>
      <c r="L10" s="202">
        <v>3</v>
      </c>
      <c r="M10" s="202">
        <v>8</v>
      </c>
    </row>
    <row r="11" spans="1:13" ht="15">
      <c r="A11" s="202">
        <f aca="true" t="shared" si="0" ref="A11:B26">A10+1</f>
        <v>4</v>
      </c>
      <c r="B11" s="202">
        <f t="shared" si="0"/>
        <v>9</v>
      </c>
      <c r="C11" s="203">
        <v>14</v>
      </c>
      <c r="D11" s="20">
        <v>25</v>
      </c>
      <c r="E11" s="20">
        <v>0</v>
      </c>
      <c r="F11" s="20">
        <v>0</v>
      </c>
      <c r="G11" s="20">
        <v>15</v>
      </c>
      <c r="H11" s="20">
        <v>0</v>
      </c>
      <c r="I11" s="20">
        <v>0</v>
      </c>
      <c r="J11" s="20">
        <v>0</v>
      </c>
      <c r="K11" s="203">
        <v>5</v>
      </c>
      <c r="L11" s="202">
        <f aca="true" t="shared" si="1" ref="L11:M26">L10+1</f>
        <v>4</v>
      </c>
      <c r="M11" s="202">
        <f t="shared" si="1"/>
        <v>9</v>
      </c>
    </row>
    <row r="12" spans="1:13" ht="15">
      <c r="A12" s="204">
        <f t="shared" si="0"/>
        <v>5</v>
      </c>
      <c r="B12" s="204">
        <f t="shared" si="0"/>
        <v>10</v>
      </c>
      <c r="C12" s="203">
        <v>14</v>
      </c>
      <c r="D12" s="20">
        <v>27</v>
      </c>
      <c r="E12" s="20">
        <v>0</v>
      </c>
      <c r="F12" s="20">
        <v>0</v>
      </c>
      <c r="G12" s="20">
        <v>15</v>
      </c>
      <c r="H12" s="20">
        <v>0</v>
      </c>
      <c r="I12" s="20">
        <v>0</v>
      </c>
      <c r="J12" s="20">
        <v>0</v>
      </c>
      <c r="K12" s="203">
        <v>5</v>
      </c>
      <c r="L12" s="204">
        <f t="shared" si="1"/>
        <v>5</v>
      </c>
      <c r="M12" s="204">
        <f t="shared" si="1"/>
        <v>10</v>
      </c>
    </row>
    <row r="13" spans="1:13" ht="15">
      <c r="A13" s="202">
        <f t="shared" si="0"/>
        <v>6</v>
      </c>
      <c r="B13" s="202">
        <f t="shared" si="0"/>
        <v>11</v>
      </c>
      <c r="C13" s="203">
        <v>15</v>
      </c>
      <c r="D13" s="20">
        <v>24</v>
      </c>
      <c r="E13" s="20">
        <v>0</v>
      </c>
      <c r="F13" s="20">
        <v>0</v>
      </c>
      <c r="G13" s="20">
        <v>15</v>
      </c>
      <c r="H13" s="20">
        <v>0</v>
      </c>
      <c r="I13" s="20">
        <v>0</v>
      </c>
      <c r="J13" s="20">
        <v>0</v>
      </c>
      <c r="K13" s="203">
        <v>4</v>
      </c>
      <c r="L13" s="202">
        <f t="shared" si="1"/>
        <v>6</v>
      </c>
      <c r="M13" s="202">
        <f t="shared" si="1"/>
        <v>11</v>
      </c>
    </row>
    <row r="14" spans="1:13" ht="15">
      <c r="A14" s="247">
        <f t="shared" si="0"/>
        <v>7</v>
      </c>
      <c r="B14" s="247">
        <f t="shared" si="0"/>
        <v>12</v>
      </c>
      <c r="C14" s="248">
        <v>15</v>
      </c>
      <c r="D14" s="249">
        <v>24</v>
      </c>
      <c r="E14" s="249">
        <v>0</v>
      </c>
      <c r="F14" s="249">
        <v>0</v>
      </c>
      <c r="G14" s="249">
        <v>15</v>
      </c>
      <c r="H14" s="249">
        <v>0</v>
      </c>
      <c r="I14" s="249">
        <v>0</v>
      </c>
      <c r="J14" s="249">
        <v>0</v>
      </c>
      <c r="K14" s="248">
        <v>4</v>
      </c>
      <c r="L14" s="247">
        <f t="shared" si="1"/>
        <v>7</v>
      </c>
      <c r="M14" s="247">
        <f t="shared" si="1"/>
        <v>12</v>
      </c>
    </row>
    <row r="15" spans="1:13" ht="15">
      <c r="A15" s="202">
        <f t="shared" si="0"/>
        <v>8</v>
      </c>
      <c r="B15" s="202">
        <f t="shared" si="0"/>
        <v>13</v>
      </c>
      <c r="C15" s="203">
        <v>15</v>
      </c>
      <c r="D15" s="20">
        <v>24</v>
      </c>
      <c r="E15" s="20">
        <v>0</v>
      </c>
      <c r="F15" s="20">
        <v>0</v>
      </c>
      <c r="G15" s="20">
        <v>15</v>
      </c>
      <c r="H15" s="20">
        <v>0</v>
      </c>
      <c r="I15" s="20">
        <v>0</v>
      </c>
      <c r="J15" s="20">
        <v>0</v>
      </c>
      <c r="K15" s="203">
        <v>4</v>
      </c>
      <c r="L15" s="202">
        <f t="shared" si="1"/>
        <v>8</v>
      </c>
      <c r="M15" s="202">
        <f t="shared" si="1"/>
        <v>13</v>
      </c>
    </row>
    <row r="16" spans="1:13" ht="15">
      <c r="A16" s="202">
        <f t="shared" si="0"/>
        <v>9</v>
      </c>
      <c r="B16" s="202">
        <f t="shared" si="0"/>
        <v>14</v>
      </c>
      <c r="C16" s="203">
        <v>15</v>
      </c>
      <c r="D16" s="20">
        <v>24</v>
      </c>
      <c r="E16" s="20">
        <v>0</v>
      </c>
      <c r="F16" s="20">
        <v>0</v>
      </c>
      <c r="G16" s="20">
        <v>15</v>
      </c>
      <c r="H16" s="20">
        <v>0</v>
      </c>
      <c r="I16" s="20">
        <v>0</v>
      </c>
      <c r="J16" s="20">
        <v>0</v>
      </c>
      <c r="K16" s="203">
        <v>4</v>
      </c>
      <c r="L16" s="202">
        <f t="shared" si="1"/>
        <v>9</v>
      </c>
      <c r="M16" s="202">
        <f t="shared" si="1"/>
        <v>14</v>
      </c>
    </row>
    <row r="17" spans="1:13" ht="15">
      <c r="A17" s="247">
        <f t="shared" si="0"/>
        <v>10</v>
      </c>
      <c r="B17" s="247">
        <f t="shared" si="0"/>
        <v>15</v>
      </c>
      <c r="C17" s="248">
        <v>15</v>
      </c>
      <c r="D17" s="249">
        <v>24</v>
      </c>
      <c r="E17" s="249">
        <v>0</v>
      </c>
      <c r="F17" s="249">
        <v>0</v>
      </c>
      <c r="G17" s="249">
        <v>15</v>
      </c>
      <c r="H17" s="249">
        <v>0</v>
      </c>
      <c r="I17" s="249">
        <v>0</v>
      </c>
      <c r="J17" s="249">
        <v>0</v>
      </c>
      <c r="K17" s="248">
        <v>4</v>
      </c>
      <c r="L17" s="247">
        <f t="shared" si="1"/>
        <v>10</v>
      </c>
      <c r="M17" s="247">
        <f t="shared" si="1"/>
        <v>15</v>
      </c>
    </row>
    <row r="18" spans="1:13" ht="15">
      <c r="A18" s="202">
        <f t="shared" si="0"/>
        <v>11</v>
      </c>
      <c r="B18" s="202">
        <f t="shared" si="0"/>
        <v>16</v>
      </c>
      <c r="C18" s="203">
        <v>15</v>
      </c>
      <c r="D18" s="20">
        <v>23</v>
      </c>
      <c r="E18" s="20">
        <v>0</v>
      </c>
      <c r="F18" s="20">
        <v>0</v>
      </c>
      <c r="G18" s="20">
        <v>14</v>
      </c>
      <c r="H18" s="20">
        <v>0</v>
      </c>
      <c r="I18" s="20">
        <v>0</v>
      </c>
      <c r="J18" s="20">
        <v>0</v>
      </c>
      <c r="K18" s="203">
        <v>4</v>
      </c>
      <c r="L18" s="202">
        <f t="shared" si="1"/>
        <v>11</v>
      </c>
      <c r="M18" s="202">
        <f t="shared" si="1"/>
        <v>16</v>
      </c>
    </row>
    <row r="19" spans="1:13" ht="15">
      <c r="A19" s="204">
        <f t="shared" si="0"/>
        <v>12</v>
      </c>
      <c r="B19" s="204">
        <f t="shared" si="0"/>
        <v>17</v>
      </c>
      <c r="C19" s="203">
        <v>14</v>
      </c>
      <c r="D19" s="20">
        <v>23</v>
      </c>
      <c r="E19" s="20">
        <v>0</v>
      </c>
      <c r="F19" s="20">
        <v>0</v>
      </c>
      <c r="G19" s="20">
        <v>14</v>
      </c>
      <c r="H19" s="20">
        <v>0</v>
      </c>
      <c r="I19" s="20">
        <v>0</v>
      </c>
      <c r="J19" s="20">
        <v>0</v>
      </c>
      <c r="K19" s="203">
        <v>3</v>
      </c>
      <c r="L19" s="204">
        <f t="shared" si="1"/>
        <v>12</v>
      </c>
      <c r="M19" s="204">
        <f t="shared" si="1"/>
        <v>17</v>
      </c>
    </row>
    <row r="20" spans="1:13" ht="15">
      <c r="A20" s="202">
        <f t="shared" si="0"/>
        <v>13</v>
      </c>
      <c r="B20" s="202">
        <f t="shared" si="0"/>
        <v>18</v>
      </c>
      <c r="C20" s="203">
        <v>14</v>
      </c>
      <c r="D20" s="20">
        <v>20</v>
      </c>
      <c r="E20" s="20">
        <v>0</v>
      </c>
      <c r="F20" s="20">
        <v>0</v>
      </c>
      <c r="G20" s="20">
        <v>13</v>
      </c>
      <c r="H20" s="20">
        <v>0</v>
      </c>
      <c r="I20" s="20">
        <v>0</v>
      </c>
      <c r="J20" s="20">
        <v>0</v>
      </c>
      <c r="K20" s="203">
        <v>3</v>
      </c>
      <c r="L20" s="202">
        <f t="shared" si="1"/>
        <v>13</v>
      </c>
      <c r="M20" s="202">
        <f t="shared" si="1"/>
        <v>18</v>
      </c>
    </row>
    <row r="21" spans="1:13" ht="15">
      <c r="A21" s="202">
        <f t="shared" si="0"/>
        <v>14</v>
      </c>
      <c r="B21" s="202">
        <f t="shared" si="0"/>
        <v>19</v>
      </c>
      <c r="C21" s="203">
        <v>14</v>
      </c>
      <c r="D21" s="20">
        <v>20</v>
      </c>
      <c r="E21" s="20">
        <v>0</v>
      </c>
      <c r="F21" s="20">
        <v>0</v>
      </c>
      <c r="G21" s="20">
        <v>13</v>
      </c>
      <c r="H21" s="20">
        <v>0</v>
      </c>
      <c r="I21" s="20">
        <v>0</v>
      </c>
      <c r="J21" s="20">
        <v>0</v>
      </c>
      <c r="K21" s="203">
        <v>4</v>
      </c>
      <c r="L21" s="202">
        <f t="shared" si="1"/>
        <v>14</v>
      </c>
      <c r="M21" s="202">
        <f t="shared" si="1"/>
        <v>19</v>
      </c>
    </row>
    <row r="22" spans="1:13" ht="15">
      <c r="A22" s="204">
        <f t="shared" si="0"/>
        <v>15</v>
      </c>
      <c r="B22" s="204">
        <f t="shared" si="0"/>
        <v>20</v>
      </c>
      <c r="C22" s="203">
        <v>14</v>
      </c>
      <c r="D22" s="20">
        <v>20</v>
      </c>
      <c r="E22" s="20">
        <v>0</v>
      </c>
      <c r="F22" s="20">
        <v>0</v>
      </c>
      <c r="G22" s="20">
        <v>13</v>
      </c>
      <c r="H22" s="20">
        <v>0</v>
      </c>
      <c r="I22" s="20">
        <v>0</v>
      </c>
      <c r="J22" s="20">
        <v>0</v>
      </c>
      <c r="K22" s="203">
        <v>4</v>
      </c>
      <c r="L22" s="204">
        <f t="shared" si="1"/>
        <v>15</v>
      </c>
      <c r="M22" s="204">
        <f t="shared" si="1"/>
        <v>20</v>
      </c>
    </row>
    <row r="23" spans="1:13" ht="15">
      <c r="A23" s="204">
        <f t="shared" si="0"/>
        <v>16</v>
      </c>
      <c r="B23" s="204">
        <f t="shared" si="0"/>
        <v>21</v>
      </c>
      <c r="C23" s="203">
        <v>14</v>
      </c>
      <c r="D23" s="20">
        <v>20</v>
      </c>
      <c r="E23" s="20">
        <v>0</v>
      </c>
      <c r="F23" s="20">
        <v>0</v>
      </c>
      <c r="G23" s="20">
        <v>13</v>
      </c>
      <c r="H23" s="20">
        <v>0</v>
      </c>
      <c r="I23" s="20">
        <v>0</v>
      </c>
      <c r="J23" s="20">
        <v>0</v>
      </c>
      <c r="K23" s="203">
        <v>4</v>
      </c>
      <c r="L23" s="204">
        <f t="shared" si="1"/>
        <v>16</v>
      </c>
      <c r="M23" s="204">
        <f t="shared" si="1"/>
        <v>21</v>
      </c>
    </row>
    <row r="24" spans="1:13" ht="15">
      <c r="A24" s="202">
        <f t="shared" si="0"/>
        <v>17</v>
      </c>
      <c r="B24" s="202">
        <f t="shared" si="0"/>
        <v>22</v>
      </c>
      <c r="C24" s="203">
        <v>14</v>
      </c>
      <c r="D24" s="20">
        <v>20</v>
      </c>
      <c r="E24" s="20">
        <v>0</v>
      </c>
      <c r="F24" s="20">
        <v>0</v>
      </c>
      <c r="G24" s="20">
        <v>13</v>
      </c>
      <c r="H24" s="20">
        <v>0</v>
      </c>
      <c r="I24" s="20">
        <v>0</v>
      </c>
      <c r="J24" s="20">
        <v>0</v>
      </c>
      <c r="K24" s="203">
        <v>4</v>
      </c>
      <c r="L24" s="202">
        <f t="shared" si="1"/>
        <v>17</v>
      </c>
      <c r="M24" s="202">
        <f t="shared" si="1"/>
        <v>22</v>
      </c>
    </row>
    <row r="25" spans="1:13" ht="15">
      <c r="A25" s="247">
        <f t="shared" si="0"/>
        <v>18</v>
      </c>
      <c r="B25" s="247">
        <f t="shared" si="0"/>
        <v>23</v>
      </c>
      <c r="C25" s="248">
        <v>14</v>
      </c>
      <c r="D25" s="249">
        <v>20</v>
      </c>
      <c r="E25" s="249">
        <v>0</v>
      </c>
      <c r="F25" s="249">
        <v>0</v>
      </c>
      <c r="G25" s="249">
        <v>13</v>
      </c>
      <c r="H25" s="249">
        <v>0</v>
      </c>
      <c r="I25" s="249">
        <v>0</v>
      </c>
      <c r="J25" s="249">
        <v>0</v>
      </c>
      <c r="K25" s="248">
        <v>4</v>
      </c>
      <c r="L25" s="247">
        <f t="shared" si="1"/>
        <v>18</v>
      </c>
      <c r="M25" s="247">
        <f t="shared" si="1"/>
        <v>23</v>
      </c>
    </row>
    <row r="26" spans="1:13" ht="15">
      <c r="A26" s="202">
        <f t="shared" si="0"/>
        <v>19</v>
      </c>
      <c r="B26" s="202">
        <f t="shared" si="0"/>
        <v>24</v>
      </c>
      <c r="C26" s="203">
        <v>13</v>
      </c>
      <c r="D26" s="20">
        <v>15</v>
      </c>
      <c r="E26" s="20">
        <v>0</v>
      </c>
      <c r="F26" s="20">
        <v>0</v>
      </c>
      <c r="G26" s="20">
        <v>12</v>
      </c>
      <c r="H26" s="20">
        <v>0</v>
      </c>
      <c r="I26" s="20">
        <v>0</v>
      </c>
      <c r="J26" s="20">
        <v>0</v>
      </c>
      <c r="K26" s="203">
        <v>3</v>
      </c>
      <c r="L26" s="202">
        <f t="shared" si="1"/>
        <v>19</v>
      </c>
      <c r="M26" s="202">
        <f t="shared" si="1"/>
        <v>24</v>
      </c>
    </row>
    <row r="27" spans="1:13" ht="15">
      <c r="A27" s="202">
        <v>20</v>
      </c>
      <c r="B27" s="202">
        <v>1</v>
      </c>
      <c r="C27" s="203">
        <v>10</v>
      </c>
      <c r="D27" s="20">
        <v>15</v>
      </c>
      <c r="E27" s="20">
        <v>0</v>
      </c>
      <c r="F27" s="20">
        <v>0</v>
      </c>
      <c r="G27" s="20">
        <v>10</v>
      </c>
      <c r="H27" s="20">
        <v>0</v>
      </c>
      <c r="I27" s="20">
        <v>0</v>
      </c>
      <c r="J27" s="20">
        <v>0</v>
      </c>
      <c r="K27" s="203">
        <v>3</v>
      </c>
      <c r="L27" s="202">
        <v>20</v>
      </c>
      <c r="M27" s="202">
        <v>1</v>
      </c>
    </row>
    <row r="28" spans="1:13" ht="15">
      <c r="A28" s="202">
        <f aca="true" t="shared" si="2" ref="A28:B31">A27+1</f>
        <v>21</v>
      </c>
      <c r="B28" s="202">
        <f t="shared" si="2"/>
        <v>2</v>
      </c>
      <c r="C28" s="203">
        <v>10</v>
      </c>
      <c r="D28" s="20">
        <v>15</v>
      </c>
      <c r="E28" s="20">
        <v>0</v>
      </c>
      <c r="F28" s="20">
        <v>0</v>
      </c>
      <c r="G28" s="20">
        <v>10</v>
      </c>
      <c r="H28" s="20">
        <v>0</v>
      </c>
      <c r="I28" s="20">
        <v>0</v>
      </c>
      <c r="J28" s="20">
        <v>0</v>
      </c>
      <c r="K28" s="203">
        <v>3</v>
      </c>
      <c r="L28" s="202">
        <f aca="true" t="shared" si="3" ref="L28:M31">L27+1</f>
        <v>21</v>
      </c>
      <c r="M28" s="202">
        <f t="shared" si="3"/>
        <v>2</v>
      </c>
    </row>
    <row r="29" spans="1:13" ht="15">
      <c r="A29" s="202">
        <f t="shared" si="2"/>
        <v>22</v>
      </c>
      <c r="B29" s="202">
        <f t="shared" si="2"/>
        <v>3</v>
      </c>
      <c r="C29" s="203">
        <v>10</v>
      </c>
      <c r="D29" s="20">
        <v>15</v>
      </c>
      <c r="E29" s="20">
        <v>0</v>
      </c>
      <c r="F29" s="20">
        <v>0</v>
      </c>
      <c r="G29" s="20">
        <v>10</v>
      </c>
      <c r="H29" s="20">
        <v>0</v>
      </c>
      <c r="I29" s="20">
        <v>0</v>
      </c>
      <c r="J29" s="20">
        <v>0</v>
      </c>
      <c r="K29" s="203">
        <v>3</v>
      </c>
      <c r="L29" s="202">
        <f t="shared" si="3"/>
        <v>22</v>
      </c>
      <c r="M29" s="202">
        <f t="shared" si="3"/>
        <v>3</v>
      </c>
    </row>
    <row r="30" spans="1:13" ht="15">
      <c r="A30" s="204">
        <f t="shared" si="2"/>
        <v>23</v>
      </c>
      <c r="B30" s="204">
        <f t="shared" si="2"/>
        <v>4</v>
      </c>
      <c r="C30" s="203">
        <v>10</v>
      </c>
      <c r="D30" s="20">
        <v>15</v>
      </c>
      <c r="E30" s="20">
        <v>0</v>
      </c>
      <c r="F30" s="20">
        <v>0</v>
      </c>
      <c r="G30" s="20">
        <v>10</v>
      </c>
      <c r="H30" s="20">
        <v>0</v>
      </c>
      <c r="I30" s="20">
        <v>0</v>
      </c>
      <c r="J30" s="20">
        <v>0</v>
      </c>
      <c r="K30" s="203">
        <v>3</v>
      </c>
      <c r="L30" s="204">
        <f t="shared" si="3"/>
        <v>23</v>
      </c>
      <c r="M30" s="204">
        <f t="shared" si="3"/>
        <v>4</v>
      </c>
    </row>
    <row r="31" spans="1:13" ht="15">
      <c r="A31" s="202">
        <f t="shared" si="2"/>
        <v>24</v>
      </c>
      <c r="B31" s="202">
        <f t="shared" si="2"/>
        <v>5</v>
      </c>
      <c r="C31" s="203">
        <v>10</v>
      </c>
      <c r="D31" s="20">
        <v>15</v>
      </c>
      <c r="E31" s="20">
        <v>0</v>
      </c>
      <c r="F31" s="20">
        <v>0</v>
      </c>
      <c r="G31" s="20">
        <v>10</v>
      </c>
      <c r="H31" s="20">
        <v>0</v>
      </c>
      <c r="I31" s="20">
        <v>0</v>
      </c>
      <c r="J31" s="20">
        <v>0</v>
      </c>
      <c r="K31" s="203">
        <v>3</v>
      </c>
      <c r="L31" s="202">
        <f t="shared" si="3"/>
        <v>24</v>
      </c>
      <c r="M31" s="202">
        <f t="shared" si="3"/>
        <v>5</v>
      </c>
    </row>
    <row r="32" spans="1:13" ht="15">
      <c r="A32" s="209"/>
      <c r="B32" s="209"/>
      <c r="C32" s="206"/>
      <c r="D32" s="212"/>
      <c r="E32" s="212"/>
      <c r="F32" s="212"/>
      <c r="G32" s="212"/>
      <c r="H32" s="212"/>
      <c r="I32" s="209"/>
      <c r="J32" s="212"/>
      <c r="K32" s="212"/>
      <c r="L32" s="209"/>
      <c r="M32" s="209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6384" width="9.140625" style="6" customWidth="1"/>
  </cols>
  <sheetData>
    <row r="1" spans="1:14" ht="15">
      <c r="A1" s="205" t="s">
        <v>393</v>
      </c>
      <c r="C1" s="289"/>
      <c r="I1" s="207"/>
      <c r="J1" s="208"/>
      <c r="K1" s="208"/>
      <c r="L1" s="209" t="s">
        <v>0</v>
      </c>
      <c r="M1" s="209"/>
      <c r="N1" s="209"/>
    </row>
    <row r="2" spans="1:14" ht="15">
      <c r="A2" s="209"/>
      <c r="B2" s="206" t="s">
        <v>324</v>
      </c>
      <c r="C2" s="206"/>
      <c r="I2" s="233" t="s">
        <v>357</v>
      </c>
      <c r="J2" s="208"/>
      <c r="K2" s="208"/>
      <c r="L2" s="209"/>
      <c r="M2" s="209"/>
      <c r="N2" s="209"/>
    </row>
    <row r="3" spans="1:14" ht="15">
      <c r="A3" s="209"/>
      <c r="B3" s="206"/>
      <c r="C3" s="206"/>
      <c r="I3" s="207"/>
      <c r="J3" s="208"/>
      <c r="K3" s="208"/>
      <c r="L3" s="209"/>
      <c r="M3" s="209"/>
      <c r="N3" s="209"/>
    </row>
    <row r="4" spans="1:14" ht="15">
      <c r="A4" s="381" t="s">
        <v>1</v>
      </c>
      <c r="B4" s="381" t="s">
        <v>11</v>
      </c>
      <c r="C4" s="225" t="s">
        <v>325</v>
      </c>
      <c r="D4" s="20" t="s">
        <v>326</v>
      </c>
      <c r="E4" s="225" t="s">
        <v>250</v>
      </c>
      <c r="F4" s="226" t="s">
        <v>283</v>
      </c>
      <c r="G4" s="225" t="s">
        <v>253</v>
      </c>
      <c r="H4" s="203" t="s">
        <v>257</v>
      </c>
      <c r="I4" s="203" t="s">
        <v>43</v>
      </c>
      <c r="J4" s="20" t="s">
        <v>281</v>
      </c>
      <c r="K4" s="20" t="s">
        <v>260</v>
      </c>
      <c r="L4" s="203" t="s">
        <v>258</v>
      </c>
      <c r="M4" s="381" t="s">
        <v>1</v>
      </c>
      <c r="N4" s="381" t="s">
        <v>11</v>
      </c>
    </row>
    <row r="5" spans="1:14" ht="15">
      <c r="A5" s="381"/>
      <c r="B5" s="381"/>
      <c r="C5" s="203"/>
      <c r="D5" s="20"/>
      <c r="E5" s="203"/>
      <c r="F5" s="20"/>
      <c r="G5" s="203"/>
      <c r="H5" s="203"/>
      <c r="I5" s="203"/>
      <c r="J5" s="20"/>
      <c r="K5" s="20"/>
      <c r="L5" s="203"/>
      <c r="M5" s="381"/>
      <c r="N5" s="381"/>
    </row>
    <row r="6" spans="1:14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203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381"/>
      <c r="N6" s="381"/>
    </row>
    <row r="7" spans="1:14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"/>
      <c r="K7" s="20"/>
      <c r="L7" s="203"/>
      <c r="M7" s="202">
        <v>0</v>
      </c>
      <c r="N7" s="202">
        <v>5</v>
      </c>
    </row>
    <row r="8" spans="1:14" ht="15">
      <c r="A8" s="247">
        <v>1</v>
      </c>
      <c r="B8" s="247">
        <v>6</v>
      </c>
      <c r="C8" s="248"/>
      <c r="D8" s="249"/>
      <c r="E8" s="248">
        <v>30</v>
      </c>
      <c r="F8" s="248"/>
      <c r="G8" s="248">
        <v>30</v>
      </c>
      <c r="H8" s="248"/>
      <c r="I8" s="248"/>
      <c r="J8" s="249">
        <v>25</v>
      </c>
      <c r="K8" s="249">
        <v>20</v>
      </c>
      <c r="L8" s="248"/>
      <c r="M8" s="247">
        <v>1</v>
      </c>
      <c r="N8" s="247">
        <v>6</v>
      </c>
    </row>
    <row r="9" spans="1:14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"/>
      <c r="K9" s="20"/>
      <c r="L9" s="203"/>
      <c r="M9" s="202">
        <v>2</v>
      </c>
      <c r="N9" s="202">
        <v>7</v>
      </c>
    </row>
    <row r="10" spans="1:14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"/>
      <c r="K10" s="20"/>
      <c r="L10" s="203"/>
      <c r="M10" s="202">
        <v>3</v>
      </c>
      <c r="N10" s="202">
        <v>8</v>
      </c>
    </row>
    <row r="11" spans="1:14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"/>
      <c r="K11" s="20"/>
      <c r="L11" s="203"/>
      <c r="M11" s="202">
        <f aca="true" t="shared" si="1" ref="M11:N26">M10+1</f>
        <v>4</v>
      </c>
      <c r="N11" s="202">
        <f t="shared" si="1"/>
        <v>9</v>
      </c>
    </row>
    <row r="12" spans="1:14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"/>
      <c r="K12" s="20"/>
      <c r="L12" s="203"/>
      <c r="M12" s="204">
        <f t="shared" si="1"/>
        <v>5</v>
      </c>
      <c r="N12" s="204">
        <f t="shared" si="1"/>
        <v>10</v>
      </c>
    </row>
    <row r="13" spans="1:14" ht="15">
      <c r="A13" s="202">
        <f t="shared" si="0"/>
        <v>6</v>
      </c>
      <c r="B13" s="202">
        <f t="shared" si="0"/>
        <v>11</v>
      </c>
      <c r="C13" s="203"/>
      <c r="D13" s="20"/>
      <c r="E13" s="203"/>
      <c r="F13" s="203"/>
      <c r="G13" s="203"/>
      <c r="H13" s="203"/>
      <c r="I13" s="203"/>
      <c r="J13" s="20"/>
      <c r="K13" s="20"/>
      <c r="L13" s="203"/>
      <c r="M13" s="202">
        <f t="shared" si="1"/>
        <v>6</v>
      </c>
      <c r="N13" s="202">
        <f t="shared" si="1"/>
        <v>11</v>
      </c>
    </row>
    <row r="14" spans="1:14" ht="15">
      <c r="A14" s="247">
        <f t="shared" si="0"/>
        <v>7</v>
      </c>
      <c r="B14" s="247">
        <f t="shared" si="0"/>
        <v>12</v>
      </c>
      <c r="C14" s="248"/>
      <c r="D14" s="249"/>
      <c r="E14" s="248">
        <v>50</v>
      </c>
      <c r="F14" s="248"/>
      <c r="G14" s="248">
        <v>50</v>
      </c>
      <c r="H14" s="248"/>
      <c r="I14" s="248"/>
      <c r="J14" s="249">
        <v>50</v>
      </c>
      <c r="K14" s="249">
        <v>40</v>
      </c>
      <c r="L14" s="248"/>
      <c r="M14" s="247">
        <f t="shared" si="1"/>
        <v>7</v>
      </c>
      <c r="N14" s="247">
        <f t="shared" si="1"/>
        <v>12</v>
      </c>
    </row>
    <row r="15" spans="1:14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"/>
      <c r="K15" s="20"/>
      <c r="L15" s="203"/>
      <c r="M15" s="202">
        <f t="shared" si="1"/>
        <v>8</v>
      </c>
      <c r="N15" s="202">
        <f t="shared" si="1"/>
        <v>13</v>
      </c>
    </row>
    <row r="16" spans="1:14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"/>
      <c r="K16" s="20"/>
      <c r="L16" s="203"/>
      <c r="M16" s="202">
        <f t="shared" si="1"/>
        <v>9</v>
      </c>
      <c r="N16" s="202">
        <f t="shared" si="1"/>
        <v>14</v>
      </c>
    </row>
    <row r="17" spans="1:14" ht="15">
      <c r="A17" s="247">
        <f t="shared" si="0"/>
        <v>10</v>
      </c>
      <c r="B17" s="247">
        <f t="shared" si="0"/>
        <v>15</v>
      </c>
      <c r="C17" s="248"/>
      <c r="D17" s="249"/>
      <c r="E17" s="248">
        <v>50</v>
      </c>
      <c r="F17" s="248"/>
      <c r="G17" s="248">
        <v>60</v>
      </c>
      <c r="H17" s="248"/>
      <c r="I17" s="248"/>
      <c r="J17" s="249">
        <v>60</v>
      </c>
      <c r="K17" s="249">
        <v>50</v>
      </c>
      <c r="L17" s="248"/>
      <c r="M17" s="247">
        <f t="shared" si="1"/>
        <v>10</v>
      </c>
      <c r="N17" s="247">
        <f t="shared" si="1"/>
        <v>15</v>
      </c>
    </row>
    <row r="18" spans="1:14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"/>
      <c r="K18" s="20"/>
      <c r="L18" s="203"/>
      <c r="M18" s="202">
        <v>11</v>
      </c>
      <c r="N18" s="202">
        <f t="shared" si="1"/>
        <v>16</v>
      </c>
    </row>
    <row r="19" spans="1:14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"/>
      <c r="K19" s="20"/>
      <c r="L19" s="203"/>
      <c r="M19" s="204">
        <f t="shared" si="1"/>
        <v>12</v>
      </c>
      <c r="N19" s="204">
        <f t="shared" si="1"/>
        <v>17</v>
      </c>
    </row>
    <row r="20" spans="1:14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"/>
      <c r="K20" s="20"/>
      <c r="L20" s="203"/>
      <c r="M20" s="202">
        <f t="shared" si="1"/>
        <v>13</v>
      </c>
      <c r="N20" s="202">
        <f t="shared" si="1"/>
        <v>18</v>
      </c>
    </row>
    <row r="21" spans="1:14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"/>
      <c r="K21" s="20"/>
      <c r="L21" s="203"/>
      <c r="M21" s="202">
        <f t="shared" si="1"/>
        <v>14</v>
      </c>
      <c r="N21" s="202">
        <f t="shared" si="1"/>
        <v>19</v>
      </c>
    </row>
    <row r="22" spans="1:14" ht="15">
      <c r="A22" s="204">
        <f t="shared" si="0"/>
        <v>15</v>
      </c>
      <c r="B22" s="204">
        <f t="shared" si="0"/>
        <v>20</v>
      </c>
      <c r="C22" s="203"/>
      <c r="D22" s="20"/>
      <c r="E22" s="203"/>
      <c r="F22" s="203"/>
      <c r="G22" s="203"/>
      <c r="H22" s="203"/>
      <c r="I22" s="203"/>
      <c r="J22" s="20"/>
      <c r="K22" s="20"/>
      <c r="L22" s="203"/>
      <c r="M22" s="204">
        <f t="shared" si="1"/>
        <v>15</v>
      </c>
      <c r="N22" s="204">
        <f t="shared" si="1"/>
        <v>20</v>
      </c>
    </row>
    <row r="23" spans="1:14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"/>
      <c r="K23" s="20"/>
      <c r="L23" s="203"/>
      <c r="M23" s="202">
        <f t="shared" si="1"/>
        <v>16</v>
      </c>
      <c r="N23" s="202">
        <f t="shared" si="1"/>
        <v>21</v>
      </c>
    </row>
    <row r="24" spans="1:14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"/>
      <c r="K24" s="20"/>
      <c r="L24" s="203"/>
      <c r="M24" s="202">
        <f t="shared" si="1"/>
        <v>17</v>
      </c>
      <c r="N24" s="202">
        <f t="shared" si="1"/>
        <v>22</v>
      </c>
    </row>
    <row r="25" spans="1:14" ht="15">
      <c r="A25" s="247">
        <f t="shared" si="0"/>
        <v>18</v>
      </c>
      <c r="B25" s="247">
        <f t="shared" si="0"/>
        <v>23</v>
      </c>
      <c r="C25" s="248"/>
      <c r="D25" s="249"/>
      <c r="E25" s="248">
        <v>40</v>
      </c>
      <c r="F25" s="248"/>
      <c r="G25" s="248">
        <v>40</v>
      </c>
      <c r="H25" s="248"/>
      <c r="I25" s="248"/>
      <c r="J25" s="249">
        <v>45</v>
      </c>
      <c r="K25" s="249">
        <v>30</v>
      </c>
      <c r="L25" s="248"/>
      <c r="M25" s="247">
        <f t="shared" si="1"/>
        <v>18</v>
      </c>
      <c r="N25" s="247">
        <f t="shared" si="1"/>
        <v>23</v>
      </c>
    </row>
    <row r="26" spans="1:14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"/>
      <c r="K26" s="20"/>
      <c r="L26" s="203"/>
      <c r="M26" s="202">
        <f t="shared" si="1"/>
        <v>19</v>
      </c>
      <c r="N26" s="202">
        <f t="shared" si="1"/>
        <v>24</v>
      </c>
    </row>
    <row r="27" spans="1:14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"/>
      <c r="K27" s="20"/>
      <c r="L27" s="203"/>
      <c r="M27" s="202">
        <v>20</v>
      </c>
      <c r="N27" s="202">
        <v>1</v>
      </c>
    </row>
    <row r="28" spans="1:14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"/>
      <c r="K28" s="20"/>
      <c r="L28" s="203"/>
      <c r="M28" s="202">
        <f aca="true" t="shared" si="3" ref="M28:N31">M27+1</f>
        <v>21</v>
      </c>
      <c r="N28" s="202">
        <f t="shared" si="3"/>
        <v>2</v>
      </c>
    </row>
    <row r="29" spans="1:14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"/>
      <c r="K29" s="20"/>
      <c r="L29" s="203"/>
      <c r="M29" s="202">
        <f t="shared" si="3"/>
        <v>22</v>
      </c>
      <c r="N29" s="202">
        <f t="shared" si="3"/>
        <v>3</v>
      </c>
    </row>
    <row r="30" spans="1:14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"/>
      <c r="K30" s="20"/>
      <c r="L30" s="203"/>
      <c r="M30" s="204">
        <f t="shared" si="3"/>
        <v>23</v>
      </c>
      <c r="N30" s="204">
        <f t="shared" si="3"/>
        <v>4</v>
      </c>
    </row>
    <row r="31" spans="1:14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"/>
      <c r="K31" s="20"/>
      <c r="L31" s="203"/>
      <c r="M31" s="202">
        <f t="shared" si="3"/>
        <v>24</v>
      </c>
      <c r="N31" s="202">
        <f t="shared" si="3"/>
        <v>5</v>
      </c>
    </row>
    <row r="32" spans="1:14" ht="15">
      <c r="A32" s="209"/>
      <c r="B32" s="209"/>
      <c r="C32" s="206"/>
      <c r="D32" s="212"/>
      <c r="E32" s="209"/>
      <c r="F32" s="212"/>
      <c r="G32" s="209"/>
      <c r="H32" s="206"/>
      <c r="I32" s="207"/>
      <c r="J32" s="209"/>
      <c r="K32" s="209"/>
      <c r="L32" s="209"/>
      <c r="M32" s="209"/>
      <c r="N32" s="209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6384" width="9.140625" style="6" customWidth="1"/>
  </cols>
  <sheetData>
    <row r="1" spans="1:9" ht="15">
      <c r="A1" s="205" t="s">
        <v>393</v>
      </c>
      <c r="C1" s="289"/>
      <c r="G1" s="209" t="s">
        <v>0</v>
      </c>
      <c r="H1" s="209"/>
      <c r="I1" s="209"/>
    </row>
    <row r="2" spans="1:9" ht="15">
      <c r="A2" s="209"/>
      <c r="B2" s="206" t="s">
        <v>321</v>
      </c>
      <c r="C2" s="206"/>
      <c r="E2" s="209" t="s">
        <v>357</v>
      </c>
      <c r="G2" s="209"/>
      <c r="H2" s="209"/>
      <c r="I2" s="209"/>
    </row>
    <row r="3" spans="1:9" ht="15">
      <c r="A3" s="209"/>
      <c r="B3" s="206"/>
      <c r="C3" s="206"/>
      <c r="H3" s="209"/>
      <c r="I3" s="209"/>
    </row>
    <row r="4" spans="1:9" ht="15">
      <c r="A4" s="381" t="s">
        <v>1</v>
      </c>
      <c r="B4" s="381" t="s">
        <v>11</v>
      </c>
      <c r="C4" s="203" t="s">
        <v>322</v>
      </c>
      <c r="D4" s="220" t="s">
        <v>323</v>
      </c>
      <c r="E4" s="221" t="s">
        <v>254</v>
      </c>
      <c r="F4" s="220" t="s">
        <v>261</v>
      </c>
      <c r="G4" s="203" t="s">
        <v>281</v>
      </c>
      <c r="H4" s="381" t="s">
        <v>1</v>
      </c>
      <c r="I4" s="381" t="s">
        <v>11</v>
      </c>
    </row>
    <row r="5" spans="1:9" ht="15">
      <c r="A5" s="381"/>
      <c r="B5" s="381"/>
      <c r="C5" s="203"/>
      <c r="D5" s="20"/>
      <c r="E5" s="203"/>
      <c r="F5" s="20"/>
      <c r="G5" s="203"/>
      <c r="H5" s="381"/>
      <c r="I5" s="381"/>
    </row>
    <row r="6" spans="1:31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381"/>
      <c r="I6" s="381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</row>
    <row r="7" spans="1:31" ht="15">
      <c r="A7" s="257">
        <v>0</v>
      </c>
      <c r="B7" s="257">
        <v>5</v>
      </c>
      <c r="C7" s="258">
        <v>5</v>
      </c>
      <c r="D7" s="259">
        <v>25</v>
      </c>
      <c r="E7" s="258">
        <v>10</v>
      </c>
      <c r="F7" s="258">
        <v>15</v>
      </c>
      <c r="G7" s="258">
        <v>5</v>
      </c>
      <c r="H7" s="257">
        <v>0</v>
      </c>
      <c r="I7" s="257">
        <v>5</v>
      </c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</row>
    <row r="8" spans="1:31" s="255" customFormat="1" ht="15">
      <c r="A8" s="247">
        <v>1</v>
      </c>
      <c r="B8" s="247">
        <v>6</v>
      </c>
      <c r="C8" s="248">
        <v>5</v>
      </c>
      <c r="D8" s="355">
        <v>25</v>
      </c>
      <c r="E8" s="248">
        <v>10</v>
      </c>
      <c r="F8" s="248">
        <v>15</v>
      </c>
      <c r="G8" s="248">
        <v>5</v>
      </c>
      <c r="H8" s="247">
        <v>1</v>
      </c>
      <c r="I8" s="247">
        <v>6</v>
      </c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</row>
    <row r="9" spans="1:31" ht="15">
      <c r="A9" s="257">
        <v>2</v>
      </c>
      <c r="B9" s="257">
        <v>7</v>
      </c>
      <c r="C9" s="258">
        <v>15</v>
      </c>
      <c r="D9" s="259">
        <v>60</v>
      </c>
      <c r="E9" s="258">
        <v>25</v>
      </c>
      <c r="F9" s="258">
        <v>35</v>
      </c>
      <c r="G9" s="258">
        <v>15</v>
      </c>
      <c r="H9" s="257">
        <v>2</v>
      </c>
      <c r="I9" s="257">
        <v>7</v>
      </c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</row>
    <row r="10" spans="1:31" ht="15">
      <c r="A10" s="257">
        <v>3</v>
      </c>
      <c r="B10" s="257">
        <v>8</v>
      </c>
      <c r="C10" s="258">
        <v>20</v>
      </c>
      <c r="D10" s="259">
        <v>73</v>
      </c>
      <c r="E10" s="258">
        <v>27</v>
      </c>
      <c r="F10" s="258">
        <v>40</v>
      </c>
      <c r="G10" s="258">
        <v>20</v>
      </c>
      <c r="H10" s="257">
        <v>3</v>
      </c>
      <c r="I10" s="257">
        <v>8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</row>
    <row r="11" spans="1:31" ht="15">
      <c r="A11" s="257">
        <f aca="true" t="shared" si="0" ref="A11:B26">A10+1</f>
        <v>4</v>
      </c>
      <c r="B11" s="257">
        <f t="shared" si="0"/>
        <v>9</v>
      </c>
      <c r="C11" s="258">
        <v>25</v>
      </c>
      <c r="D11" s="259">
        <v>73</v>
      </c>
      <c r="E11" s="258">
        <v>30</v>
      </c>
      <c r="F11" s="258">
        <v>40</v>
      </c>
      <c r="G11" s="258">
        <v>25</v>
      </c>
      <c r="H11" s="257">
        <f aca="true" t="shared" si="1" ref="H11:I26">H10+1</f>
        <v>4</v>
      </c>
      <c r="I11" s="257">
        <f t="shared" si="1"/>
        <v>9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</row>
    <row r="12" spans="1:31" ht="15">
      <c r="A12" s="261">
        <f t="shared" si="0"/>
        <v>5</v>
      </c>
      <c r="B12" s="261">
        <f t="shared" si="0"/>
        <v>10</v>
      </c>
      <c r="C12" s="258">
        <v>33</v>
      </c>
      <c r="D12" s="259">
        <v>75</v>
      </c>
      <c r="E12" s="258">
        <v>35</v>
      </c>
      <c r="F12" s="258">
        <v>40</v>
      </c>
      <c r="G12" s="258">
        <v>33</v>
      </c>
      <c r="H12" s="261">
        <f t="shared" si="1"/>
        <v>5</v>
      </c>
      <c r="I12" s="261">
        <f t="shared" si="1"/>
        <v>10</v>
      </c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</row>
    <row r="13" spans="1:31" s="255" customFormat="1" ht="15">
      <c r="A13" s="282">
        <f t="shared" si="0"/>
        <v>6</v>
      </c>
      <c r="B13" s="282">
        <f t="shared" si="0"/>
        <v>11</v>
      </c>
      <c r="C13" s="265">
        <v>35</v>
      </c>
      <c r="D13" s="283">
        <v>70</v>
      </c>
      <c r="E13" s="265">
        <v>30</v>
      </c>
      <c r="F13" s="265">
        <v>40</v>
      </c>
      <c r="G13" s="265">
        <v>35</v>
      </c>
      <c r="H13" s="282">
        <f t="shared" si="1"/>
        <v>6</v>
      </c>
      <c r="I13" s="282">
        <f t="shared" si="1"/>
        <v>11</v>
      </c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</row>
    <row r="14" spans="1:31" ht="15">
      <c r="A14" s="247">
        <f t="shared" si="0"/>
        <v>7</v>
      </c>
      <c r="B14" s="247">
        <f t="shared" si="0"/>
        <v>12</v>
      </c>
      <c r="C14" s="248">
        <v>32</v>
      </c>
      <c r="D14" s="249">
        <v>73</v>
      </c>
      <c r="E14" s="248">
        <v>35</v>
      </c>
      <c r="F14" s="248">
        <v>38</v>
      </c>
      <c r="G14" s="248">
        <v>32</v>
      </c>
      <c r="H14" s="247">
        <f t="shared" si="1"/>
        <v>7</v>
      </c>
      <c r="I14" s="247">
        <f t="shared" si="1"/>
        <v>12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</row>
    <row r="15" spans="1:31" ht="15">
      <c r="A15" s="257">
        <f t="shared" si="0"/>
        <v>8</v>
      </c>
      <c r="B15" s="257">
        <f t="shared" si="0"/>
        <v>13</v>
      </c>
      <c r="C15" s="258">
        <v>30</v>
      </c>
      <c r="D15" s="259">
        <v>73</v>
      </c>
      <c r="E15" s="258">
        <v>35</v>
      </c>
      <c r="F15" s="258">
        <v>38</v>
      </c>
      <c r="G15" s="258">
        <v>30</v>
      </c>
      <c r="H15" s="257">
        <f t="shared" si="1"/>
        <v>8</v>
      </c>
      <c r="I15" s="257">
        <f t="shared" si="1"/>
        <v>13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</row>
    <row r="16" spans="1:31" ht="15">
      <c r="A16" s="257">
        <f t="shared" si="0"/>
        <v>9</v>
      </c>
      <c r="B16" s="257">
        <f t="shared" si="0"/>
        <v>14</v>
      </c>
      <c r="C16" s="258">
        <v>30</v>
      </c>
      <c r="D16" s="259">
        <v>73</v>
      </c>
      <c r="E16" s="258">
        <v>34</v>
      </c>
      <c r="F16" s="258">
        <v>38</v>
      </c>
      <c r="G16" s="258">
        <v>30</v>
      </c>
      <c r="H16" s="257">
        <f t="shared" si="1"/>
        <v>9</v>
      </c>
      <c r="I16" s="257">
        <f t="shared" si="1"/>
        <v>14</v>
      </c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</row>
    <row r="17" spans="1:31" ht="15">
      <c r="A17" s="247">
        <f t="shared" si="0"/>
        <v>10</v>
      </c>
      <c r="B17" s="247">
        <f t="shared" si="0"/>
        <v>15</v>
      </c>
      <c r="C17" s="248">
        <v>30</v>
      </c>
      <c r="D17" s="249">
        <v>73</v>
      </c>
      <c r="E17" s="248">
        <v>32</v>
      </c>
      <c r="F17" s="248">
        <v>38</v>
      </c>
      <c r="G17" s="248">
        <v>30</v>
      </c>
      <c r="H17" s="247">
        <f t="shared" si="1"/>
        <v>10</v>
      </c>
      <c r="I17" s="247">
        <f t="shared" si="1"/>
        <v>15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</row>
    <row r="18" spans="1:31" ht="15">
      <c r="A18" s="257">
        <f t="shared" si="0"/>
        <v>11</v>
      </c>
      <c r="B18" s="257">
        <f t="shared" si="0"/>
        <v>16</v>
      </c>
      <c r="C18" s="258">
        <v>30</v>
      </c>
      <c r="D18" s="259">
        <v>73</v>
      </c>
      <c r="E18" s="258">
        <v>30</v>
      </c>
      <c r="F18" s="258">
        <v>38</v>
      </c>
      <c r="G18" s="258">
        <v>30</v>
      </c>
      <c r="H18" s="257">
        <f t="shared" si="1"/>
        <v>11</v>
      </c>
      <c r="I18" s="257">
        <f t="shared" si="1"/>
        <v>16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</row>
    <row r="19" spans="1:31" ht="15">
      <c r="A19" s="261">
        <f t="shared" si="0"/>
        <v>12</v>
      </c>
      <c r="B19" s="261">
        <f t="shared" si="0"/>
        <v>17</v>
      </c>
      <c r="C19" s="258">
        <v>30</v>
      </c>
      <c r="D19" s="259">
        <v>75</v>
      </c>
      <c r="E19" s="258">
        <v>30</v>
      </c>
      <c r="F19" s="258">
        <v>40</v>
      </c>
      <c r="G19" s="258">
        <v>30</v>
      </c>
      <c r="H19" s="261">
        <f t="shared" si="1"/>
        <v>12</v>
      </c>
      <c r="I19" s="261">
        <f t="shared" si="1"/>
        <v>17</v>
      </c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</row>
    <row r="20" spans="1:31" ht="15">
      <c r="A20" s="257">
        <f t="shared" si="0"/>
        <v>13</v>
      </c>
      <c r="B20" s="257">
        <f t="shared" si="0"/>
        <v>18</v>
      </c>
      <c r="C20" s="258">
        <v>30</v>
      </c>
      <c r="D20" s="259">
        <v>76</v>
      </c>
      <c r="E20" s="258">
        <v>30</v>
      </c>
      <c r="F20" s="258">
        <v>43</v>
      </c>
      <c r="G20" s="258">
        <v>30</v>
      </c>
      <c r="H20" s="257">
        <f t="shared" si="1"/>
        <v>13</v>
      </c>
      <c r="I20" s="257">
        <f t="shared" si="1"/>
        <v>18</v>
      </c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</row>
    <row r="21" spans="1:31" ht="15">
      <c r="A21" s="257">
        <f t="shared" si="0"/>
        <v>14</v>
      </c>
      <c r="B21" s="257">
        <f t="shared" si="0"/>
        <v>19</v>
      </c>
      <c r="C21" s="258">
        <v>32</v>
      </c>
      <c r="D21" s="259">
        <v>78</v>
      </c>
      <c r="E21" s="258">
        <v>32</v>
      </c>
      <c r="F21" s="258">
        <v>45</v>
      </c>
      <c r="G21" s="258">
        <v>30</v>
      </c>
      <c r="H21" s="257">
        <f t="shared" si="1"/>
        <v>14</v>
      </c>
      <c r="I21" s="257">
        <f t="shared" si="1"/>
        <v>19</v>
      </c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</row>
    <row r="22" spans="1:31" s="255" customFormat="1" ht="15">
      <c r="A22" s="261">
        <f t="shared" si="0"/>
        <v>15</v>
      </c>
      <c r="B22" s="261">
        <f t="shared" si="0"/>
        <v>20</v>
      </c>
      <c r="C22" s="258">
        <v>35</v>
      </c>
      <c r="D22" s="259">
        <v>80</v>
      </c>
      <c r="E22" s="258">
        <v>32</v>
      </c>
      <c r="F22" s="258">
        <v>47</v>
      </c>
      <c r="G22" s="258">
        <v>32</v>
      </c>
      <c r="H22" s="261">
        <f t="shared" si="1"/>
        <v>15</v>
      </c>
      <c r="I22" s="261">
        <f t="shared" si="1"/>
        <v>20</v>
      </c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</row>
    <row r="23" spans="1:31" ht="15">
      <c r="A23" s="257">
        <f t="shared" si="0"/>
        <v>16</v>
      </c>
      <c r="B23" s="257">
        <f t="shared" si="0"/>
        <v>21</v>
      </c>
      <c r="C23" s="258">
        <v>39</v>
      </c>
      <c r="D23" s="259">
        <v>88</v>
      </c>
      <c r="E23" s="258">
        <v>39</v>
      </c>
      <c r="F23" s="258">
        <v>48</v>
      </c>
      <c r="G23" s="258">
        <v>35</v>
      </c>
      <c r="H23" s="257">
        <f t="shared" si="1"/>
        <v>16</v>
      </c>
      <c r="I23" s="257">
        <f t="shared" si="1"/>
        <v>21</v>
      </c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</row>
    <row r="24" spans="1:31" ht="15">
      <c r="A24" s="257">
        <f t="shared" si="0"/>
        <v>17</v>
      </c>
      <c r="B24" s="257">
        <f t="shared" si="0"/>
        <v>22</v>
      </c>
      <c r="C24" s="258">
        <v>5043</v>
      </c>
      <c r="D24" s="259">
        <v>108</v>
      </c>
      <c r="E24" s="258">
        <v>43</v>
      </c>
      <c r="F24" s="258">
        <v>62</v>
      </c>
      <c r="G24" s="258">
        <v>39</v>
      </c>
      <c r="H24" s="257">
        <f t="shared" si="1"/>
        <v>17</v>
      </c>
      <c r="I24" s="257">
        <f t="shared" si="1"/>
        <v>22</v>
      </c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</row>
    <row r="25" spans="1:31" ht="15">
      <c r="A25" s="247">
        <f t="shared" si="0"/>
        <v>18</v>
      </c>
      <c r="B25" s="247">
        <f t="shared" si="0"/>
        <v>23</v>
      </c>
      <c r="C25" s="248">
        <v>32</v>
      </c>
      <c r="D25" s="249">
        <v>95</v>
      </c>
      <c r="E25" s="248">
        <v>39</v>
      </c>
      <c r="F25" s="248">
        <v>53</v>
      </c>
      <c r="G25" s="248">
        <v>50</v>
      </c>
      <c r="H25" s="247">
        <f t="shared" si="1"/>
        <v>18</v>
      </c>
      <c r="I25" s="247">
        <f t="shared" si="1"/>
        <v>23</v>
      </c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</row>
    <row r="26" spans="1:31" ht="15">
      <c r="A26" s="257">
        <f t="shared" si="0"/>
        <v>19</v>
      </c>
      <c r="B26" s="257">
        <f t="shared" si="0"/>
        <v>24</v>
      </c>
      <c r="C26" s="258">
        <v>30</v>
      </c>
      <c r="D26" s="259">
        <v>70</v>
      </c>
      <c r="E26" s="258">
        <v>30</v>
      </c>
      <c r="F26" s="258">
        <v>40</v>
      </c>
      <c r="G26" s="258">
        <v>43</v>
      </c>
      <c r="H26" s="257">
        <f t="shared" si="1"/>
        <v>19</v>
      </c>
      <c r="I26" s="257">
        <f t="shared" si="1"/>
        <v>24</v>
      </c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</row>
    <row r="27" spans="1:31" ht="15">
      <c r="A27" s="257">
        <v>20</v>
      </c>
      <c r="B27" s="257">
        <v>1</v>
      </c>
      <c r="C27" s="258">
        <v>25</v>
      </c>
      <c r="D27" s="259">
        <v>65</v>
      </c>
      <c r="E27" s="258">
        <v>27</v>
      </c>
      <c r="F27" s="258">
        <v>38</v>
      </c>
      <c r="G27" s="258">
        <v>32</v>
      </c>
      <c r="H27" s="257">
        <v>20</v>
      </c>
      <c r="I27" s="257">
        <v>1</v>
      </c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</row>
    <row r="28" spans="1:31" ht="15">
      <c r="A28" s="257">
        <f aca="true" t="shared" si="2" ref="A28:B31">A27+1</f>
        <v>21</v>
      </c>
      <c r="B28" s="257">
        <f t="shared" si="2"/>
        <v>2</v>
      </c>
      <c r="C28" s="258">
        <v>25</v>
      </c>
      <c r="D28" s="259">
        <v>60</v>
      </c>
      <c r="E28" s="258">
        <v>25</v>
      </c>
      <c r="F28" s="258">
        <v>38</v>
      </c>
      <c r="G28" s="258">
        <v>25</v>
      </c>
      <c r="H28" s="257">
        <f aca="true" t="shared" si="3" ref="H28:I31">H27+1</f>
        <v>21</v>
      </c>
      <c r="I28" s="257">
        <f t="shared" si="3"/>
        <v>2</v>
      </c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</row>
    <row r="29" spans="1:31" ht="15">
      <c r="A29" s="257">
        <f t="shared" si="2"/>
        <v>22</v>
      </c>
      <c r="B29" s="257">
        <f t="shared" si="2"/>
        <v>3</v>
      </c>
      <c r="C29" s="258">
        <v>25</v>
      </c>
      <c r="D29" s="259">
        <v>55</v>
      </c>
      <c r="E29" s="258">
        <v>25</v>
      </c>
      <c r="F29" s="258">
        <v>35</v>
      </c>
      <c r="G29" s="258">
        <v>25</v>
      </c>
      <c r="H29" s="257">
        <f t="shared" si="3"/>
        <v>22</v>
      </c>
      <c r="I29" s="257">
        <f t="shared" si="3"/>
        <v>3</v>
      </c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</row>
    <row r="30" spans="1:31" s="255" customFormat="1" ht="15">
      <c r="A30" s="284">
        <f t="shared" si="2"/>
        <v>23</v>
      </c>
      <c r="B30" s="261">
        <f t="shared" si="2"/>
        <v>4</v>
      </c>
      <c r="C30" s="258">
        <v>5</v>
      </c>
      <c r="D30" s="259">
        <v>25</v>
      </c>
      <c r="E30" s="258">
        <v>10</v>
      </c>
      <c r="F30" s="258">
        <v>15</v>
      </c>
      <c r="G30" s="258">
        <v>5</v>
      </c>
      <c r="H30" s="261">
        <f t="shared" si="3"/>
        <v>23</v>
      </c>
      <c r="I30" s="261">
        <f t="shared" si="3"/>
        <v>4</v>
      </c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</row>
    <row r="31" spans="1:9" ht="15">
      <c r="A31" s="257">
        <f t="shared" si="2"/>
        <v>24</v>
      </c>
      <c r="B31" s="257">
        <f t="shared" si="2"/>
        <v>5</v>
      </c>
      <c r="C31" s="258">
        <v>5</v>
      </c>
      <c r="D31" s="259">
        <v>25</v>
      </c>
      <c r="E31" s="258">
        <v>10</v>
      </c>
      <c r="F31" s="258">
        <v>15</v>
      </c>
      <c r="G31" s="258">
        <v>5</v>
      </c>
      <c r="H31" s="257">
        <f t="shared" si="3"/>
        <v>24</v>
      </c>
      <c r="I31" s="257">
        <f t="shared" si="3"/>
        <v>5</v>
      </c>
    </row>
    <row r="32" spans="1:9" ht="15">
      <c r="A32" s="209"/>
      <c r="B32" s="209"/>
      <c r="C32" s="206"/>
      <c r="D32" s="212"/>
      <c r="E32" s="209"/>
      <c r="F32" s="212"/>
      <c r="G32" s="209"/>
      <c r="H32" s="209"/>
      <c r="I32" s="209"/>
    </row>
  </sheetData>
  <sheetProtection/>
  <mergeCells count="4">
    <mergeCell ref="A4:A6"/>
    <mergeCell ref="B4:B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zoomScale="90" zoomScaleNormal="90" zoomScalePageLayoutView="0" workbookViewId="0" topLeftCell="A1">
      <selection activeCell="N32" sqref="N32"/>
    </sheetView>
  </sheetViews>
  <sheetFormatPr defaultColWidth="9.140625" defaultRowHeight="15"/>
  <cols>
    <col min="1" max="1" width="6.28125" style="6" customWidth="1"/>
    <col min="2" max="2" width="5.421875" style="6" customWidth="1"/>
    <col min="3" max="3" width="6.8515625" style="6" customWidth="1"/>
    <col min="4" max="4" width="7.140625" style="6" customWidth="1"/>
    <col min="5" max="14" width="9.140625" style="6" customWidth="1"/>
    <col min="15" max="16" width="6.57421875" style="6" customWidth="1"/>
    <col min="17" max="16384" width="9.140625" style="6" customWidth="1"/>
  </cols>
  <sheetData>
    <row r="1" spans="1:16" ht="15">
      <c r="A1" s="205" t="s">
        <v>393</v>
      </c>
      <c r="C1" s="289"/>
      <c r="I1" s="207"/>
      <c r="J1" s="208"/>
      <c r="K1" s="208"/>
      <c r="L1" s="209" t="s">
        <v>0</v>
      </c>
      <c r="M1" s="209"/>
      <c r="N1" s="209"/>
      <c r="O1" s="209"/>
      <c r="P1" s="209"/>
    </row>
    <row r="2" spans="1:28" ht="15">
      <c r="A2" s="296"/>
      <c r="B2" s="297" t="s">
        <v>303</v>
      </c>
      <c r="C2" s="297"/>
      <c r="D2" s="286"/>
      <c r="E2" s="286"/>
      <c r="F2" s="286"/>
      <c r="G2" s="286"/>
      <c r="H2" s="286"/>
      <c r="I2" s="299"/>
      <c r="J2" s="301" t="s">
        <v>357</v>
      </c>
      <c r="K2" s="301"/>
      <c r="L2" s="296"/>
      <c r="M2" s="296"/>
      <c r="N2" s="296"/>
      <c r="O2" s="296"/>
      <c r="P2" s="29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</row>
    <row r="3" spans="1:28" ht="15">
      <c r="A3" s="296"/>
      <c r="B3" s="297"/>
      <c r="C3" s="297"/>
      <c r="D3" s="286"/>
      <c r="E3" s="286"/>
      <c r="F3" s="286"/>
      <c r="G3" s="286"/>
      <c r="H3" s="286"/>
      <c r="I3" s="302"/>
      <c r="J3" s="301"/>
      <c r="K3" s="301"/>
      <c r="L3" s="296"/>
      <c r="M3" s="296"/>
      <c r="N3" s="296"/>
      <c r="O3" s="296"/>
      <c r="P3" s="29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</row>
    <row r="4" spans="1:28" ht="15">
      <c r="A4" s="382" t="s">
        <v>1</v>
      </c>
      <c r="B4" s="382" t="s">
        <v>11</v>
      </c>
      <c r="C4" s="258" t="s">
        <v>304</v>
      </c>
      <c r="D4" s="259" t="s">
        <v>305</v>
      </c>
      <c r="E4" s="258" t="s">
        <v>262</v>
      </c>
      <c r="F4" s="259" t="s">
        <v>250</v>
      </c>
      <c r="G4" s="258" t="s">
        <v>254</v>
      </c>
      <c r="H4" s="258" t="s">
        <v>251</v>
      </c>
      <c r="I4" s="258" t="s">
        <v>249</v>
      </c>
      <c r="J4" s="259" t="s">
        <v>260</v>
      </c>
      <c r="K4" s="259" t="s">
        <v>263</v>
      </c>
      <c r="L4" s="258" t="s">
        <v>256</v>
      </c>
      <c r="M4" s="258" t="s">
        <v>259</v>
      </c>
      <c r="N4" s="258" t="s">
        <v>293</v>
      </c>
      <c r="O4" s="382" t="s">
        <v>1</v>
      </c>
      <c r="P4" s="382" t="s">
        <v>11</v>
      </c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</row>
    <row r="5" spans="1:28" ht="15">
      <c r="A5" s="382"/>
      <c r="B5" s="382"/>
      <c r="C5" s="258"/>
      <c r="D5" s="259"/>
      <c r="E5" s="258"/>
      <c r="F5" s="259"/>
      <c r="G5" s="258"/>
      <c r="H5" s="258"/>
      <c r="I5" s="258"/>
      <c r="J5" s="259"/>
      <c r="K5" s="259"/>
      <c r="L5" s="258"/>
      <c r="M5" s="258"/>
      <c r="N5" s="258"/>
      <c r="O5" s="382"/>
      <c r="P5" s="382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</row>
    <row r="6" spans="1:28" ht="15">
      <c r="A6" s="382"/>
      <c r="B6" s="382"/>
      <c r="C6" s="258" t="s">
        <v>5</v>
      </c>
      <c r="D6" s="287" t="s">
        <v>5</v>
      </c>
      <c r="E6" s="288" t="s">
        <v>5</v>
      </c>
      <c r="F6" s="259" t="s">
        <v>5</v>
      </c>
      <c r="G6" s="288" t="s">
        <v>5</v>
      </c>
      <c r="H6" s="258" t="s">
        <v>5</v>
      </c>
      <c r="I6" s="258" t="s">
        <v>5</v>
      </c>
      <c r="J6" s="258" t="s">
        <v>5</v>
      </c>
      <c r="K6" s="258" t="s">
        <v>5</v>
      </c>
      <c r="L6" s="258" t="s">
        <v>5</v>
      </c>
      <c r="M6" s="258" t="s">
        <v>5</v>
      </c>
      <c r="N6" s="258" t="s">
        <v>5</v>
      </c>
      <c r="O6" s="382"/>
      <c r="P6" s="382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</row>
    <row r="7" spans="1:28" s="250" customFormat="1" ht="15">
      <c r="A7" s="257">
        <v>0</v>
      </c>
      <c r="B7" s="257">
        <v>5</v>
      </c>
      <c r="C7" s="258">
        <v>20</v>
      </c>
      <c r="D7" s="259">
        <v>20</v>
      </c>
      <c r="E7" s="258">
        <v>20</v>
      </c>
      <c r="F7" s="258">
        <v>0</v>
      </c>
      <c r="G7" s="258">
        <v>0</v>
      </c>
      <c r="H7" s="258">
        <v>0</v>
      </c>
      <c r="I7" s="258">
        <v>0</v>
      </c>
      <c r="J7" s="259">
        <v>0</v>
      </c>
      <c r="K7" s="259">
        <v>15</v>
      </c>
      <c r="L7" s="258">
        <v>0</v>
      </c>
      <c r="M7" s="258">
        <v>10</v>
      </c>
      <c r="N7" s="258">
        <v>0</v>
      </c>
      <c r="O7" s="257">
        <v>0</v>
      </c>
      <c r="P7" s="257">
        <v>5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</row>
    <row r="8" spans="1:28" s="255" customFormat="1" ht="15">
      <c r="A8" s="251">
        <v>1</v>
      </c>
      <c r="B8" s="251">
        <v>6</v>
      </c>
      <c r="C8" s="252">
        <v>20</v>
      </c>
      <c r="D8" s="253">
        <v>20</v>
      </c>
      <c r="E8" s="252">
        <v>20</v>
      </c>
      <c r="F8" s="252">
        <v>0</v>
      </c>
      <c r="G8" s="248">
        <v>0</v>
      </c>
      <c r="H8" s="252">
        <v>0</v>
      </c>
      <c r="I8" s="248">
        <v>0</v>
      </c>
      <c r="J8" s="253">
        <v>0</v>
      </c>
      <c r="K8" s="253">
        <v>15</v>
      </c>
      <c r="L8" s="248">
        <v>0</v>
      </c>
      <c r="M8" s="252">
        <v>10</v>
      </c>
      <c r="N8" s="248">
        <v>0</v>
      </c>
      <c r="O8" s="251">
        <v>1</v>
      </c>
      <c r="P8" s="251">
        <v>6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</row>
    <row r="9" spans="1:28" s="250" customFormat="1" ht="15">
      <c r="A9" s="257">
        <v>2</v>
      </c>
      <c r="B9" s="257">
        <v>7</v>
      </c>
      <c r="C9" s="258">
        <v>20</v>
      </c>
      <c r="D9" s="259">
        <v>20</v>
      </c>
      <c r="E9" s="258">
        <v>20</v>
      </c>
      <c r="F9" s="258">
        <v>0</v>
      </c>
      <c r="G9" s="258">
        <v>0</v>
      </c>
      <c r="H9" s="258">
        <v>0</v>
      </c>
      <c r="I9" s="258">
        <v>0</v>
      </c>
      <c r="J9" s="259">
        <v>0</v>
      </c>
      <c r="K9" s="259">
        <v>15</v>
      </c>
      <c r="L9" s="258">
        <v>0</v>
      </c>
      <c r="M9" s="258">
        <v>10</v>
      </c>
      <c r="N9" s="258">
        <v>0</v>
      </c>
      <c r="O9" s="257">
        <v>2</v>
      </c>
      <c r="P9" s="257">
        <v>7</v>
      </c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</row>
    <row r="10" spans="1:28" s="250" customFormat="1" ht="15">
      <c r="A10" s="257">
        <v>3</v>
      </c>
      <c r="B10" s="257">
        <v>8</v>
      </c>
      <c r="C10" s="258">
        <v>75</v>
      </c>
      <c r="D10" s="259">
        <v>75</v>
      </c>
      <c r="E10" s="258">
        <v>50</v>
      </c>
      <c r="F10" s="258">
        <v>0</v>
      </c>
      <c r="G10" s="258">
        <v>0</v>
      </c>
      <c r="H10" s="258">
        <v>20</v>
      </c>
      <c r="I10" s="258">
        <v>0</v>
      </c>
      <c r="J10" s="259">
        <v>0</v>
      </c>
      <c r="K10" s="259">
        <v>40</v>
      </c>
      <c r="L10" s="258">
        <v>0</v>
      </c>
      <c r="M10" s="258">
        <v>30</v>
      </c>
      <c r="N10" s="258">
        <v>0</v>
      </c>
      <c r="O10" s="257">
        <v>3</v>
      </c>
      <c r="P10" s="257">
        <v>8</v>
      </c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</row>
    <row r="11" spans="1:28" s="250" customFormat="1" ht="15">
      <c r="A11" s="257">
        <f aca="true" t="shared" si="0" ref="A11:B26">A10+1</f>
        <v>4</v>
      </c>
      <c r="B11" s="257">
        <f t="shared" si="0"/>
        <v>9</v>
      </c>
      <c r="C11" s="258">
        <v>100</v>
      </c>
      <c r="D11" s="259">
        <v>90</v>
      </c>
      <c r="E11" s="258">
        <v>50</v>
      </c>
      <c r="F11" s="258">
        <v>0</v>
      </c>
      <c r="G11" s="258">
        <v>0</v>
      </c>
      <c r="H11" s="258">
        <v>30</v>
      </c>
      <c r="I11" s="258">
        <v>0</v>
      </c>
      <c r="J11" s="259">
        <v>0</v>
      </c>
      <c r="K11" s="259">
        <v>40</v>
      </c>
      <c r="L11" s="258">
        <v>0</v>
      </c>
      <c r="M11" s="258">
        <v>30</v>
      </c>
      <c r="N11" s="258">
        <v>0</v>
      </c>
      <c r="O11" s="257">
        <f aca="true" t="shared" si="1" ref="O11:P26">O10+1</f>
        <v>4</v>
      </c>
      <c r="P11" s="257">
        <f t="shared" si="1"/>
        <v>9</v>
      </c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</row>
    <row r="12" spans="1:28" s="250" customFormat="1" ht="15">
      <c r="A12" s="261">
        <f t="shared" si="0"/>
        <v>5</v>
      </c>
      <c r="B12" s="261">
        <f t="shared" si="0"/>
        <v>10</v>
      </c>
      <c r="C12" s="258">
        <v>100</v>
      </c>
      <c r="D12" s="259">
        <v>90</v>
      </c>
      <c r="E12" s="258">
        <v>50</v>
      </c>
      <c r="F12" s="258">
        <v>0</v>
      </c>
      <c r="G12" s="258">
        <v>0</v>
      </c>
      <c r="H12" s="258">
        <v>30</v>
      </c>
      <c r="I12" s="258">
        <v>0</v>
      </c>
      <c r="J12" s="259">
        <v>0</v>
      </c>
      <c r="K12" s="259">
        <v>40</v>
      </c>
      <c r="L12" s="258">
        <v>0</v>
      </c>
      <c r="M12" s="258">
        <v>30</v>
      </c>
      <c r="N12" s="258">
        <v>0</v>
      </c>
      <c r="O12" s="261">
        <f t="shared" si="1"/>
        <v>5</v>
      </c>
      <c r="P12" s="261">
        <f t="shared" si="1"/>
        <v>10</v>
      </c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</row>
    <row r="13" spans="1:28" s="255" customFormat="1" ht="15">
      <c r="A13" s="282">
        <f t="shared" si="0"/>
        <v>6</v>
      </c>
      <c r="B13" s="282">
        <f t="shared" si="0"/>
        <v>11</v>
      </c>
      <c r="C13" s="265">
        <v>120</v>
      </c>
      <c r="D13" s="283">
        <v>90</v>
      </c>
      <c r="E13" s="265">
        <v>60</v>
      </c>
      <c r="F13" s="265">
        <v>0</v>
      </c>
      <c r="G13" s="258">
        <v>0</v>
      </c>
      <c r="H13" s="265">
        <v>50</v>
      </c>
      <c r="I13" s="258">
        <v>0</v>
      </c>
      <c r="J13" s="283">
        <v>0</v>
      </c>
      <c r="K13" s="283">
        <v>40</v>
      </c>
      <c r="L13" s="258">
        <v>0</v>
      </c>
      <c r="M13" s="265">
        <v>30</v>
      </c>
      <c r="N13" s="258">
        <v>0</v>
      </c>
      <c r="O13" s="282">
        <f t="shared" si="1"/>
        <v>6</v>
      </c>
      <c r="P13" s="282">
        <f t="shared" si="1"/>
        <v>11</v>
      </c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</row>
    <row r="14" spans="1:28" s="250" customFormat="1" ht="15">
      <c r="A14" s="247">
        <f t="shared" si="0"/>
        <v>7</v>
      </c>
      <c r="B14" s="247">
        <f t="shared" si="0"/>
        <v>12</v>
      </c>
      <c r="C14" s="248">
        <v>120</v>
      </c>
      <c r="D14" s="249">
        <v>90</v>
      </c>
      <c r="E14" s="248">
        <v>60</v>
      </c>
      <c r="F14" s="248">
        <v>0</v>
      </c>
      <c r="G14" s="248">
        <v>0</v>
      </c>
      <c r="H14" s="248">
        <v>50</v>
      </c>
      <c r="I14" s="248">
        <v>0</v>
      </c>
      <c r="J14" s="249">
        <v>0</v>
      </c>
      <c r="K14" s="249">
        <v>40</v>
      </c>
      <c r="L14" s="248">
        <v>0</v>
      </c>
      <c r="M14" s="248">
        <v>30</v>
      </c>
      <c r="N14" s="248">
        <v>0</v>
      </c>
      <c r="O14" s="247">
        <f t="shared" si="1"/>
        <v>7</v>
      </c>
      <c r="P14" s="247">
        <f t="shared" si="1"/>
        <v>12</v>
      </c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</row>
    <row r="15" spans="1:28" s="250" customFormat="1" ht="15">
      <c r="A15" s="257">
        <f t="shared" si="0"/>
        <v>8</v>
      </c>
      <c r="B15" s="257">
        <f t="shared" si="0"/>
        <v>13</v>
      </c>
      <c r="C15" s="258">
        <v>120</v>
      </c>
      <c r="D15" s="259">
        <v>90</v>
      </c>
      <c r="E15" s="258">
        <v>60</v>
      </c>
      <c r="F15" s="258">
        <v>0</v>
      </c>
      <c r="G15" s="258">
        <v>0</v>
      </c>
      <c r="H15" s="258">
        <v>50</v>
      </c>
      <c r="I15" s="258">
        <v>0</v>
      </c>
      <c r="J15" s="259">
        <v>0</v>
      </c>
      <c r="K15" s="259">
        <v>40</v>
      </c>
      <c r="L15" s="258">
        <v>0</v>
      </c>
      <c r="M15" s="258">
        <v>30</v>
      </c>
      <c r="N15" s="258">
        <v>0</v>
      </c>
      <c r="O15" s="257">
        <f t="shared" si="1"/>
        <v>8</v>
      </c>
      <c r="P15" s="257">
        <f t="shared" si="1"/>
        <v>13</v>
      </c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</row>
    <row r="16" spans="1:28" s="250" customFormat="1" ht="15">
      <c r="A16" s="257">
        <f t="shared" si="0"/>
        <v>9</v>
      </c>
      <c r="B16" s="257">
        <f t="shared" si="0"/>
        <v>14</v>
      </c>
      <c r="C16" s="258">
        <v>120</v>
      </c>
      <c r="D16" s="259">
        <v>90</v>
      </c>
      <c r="E16" s="258">
        <v>60</v>
      </c>
      <c r="F16" s="258">
        <v>0</v>
      </c>
      <c r="G16" s="258">
        <v>0</v>
      </c>
      <c r="H16" s="258">
        <v>50</v>
      </c>
      <c r="I16" s="258">
        <v>0</v>
      </c>
      <c r="J16" s="259">
        <v>0</v>
      </c>
      <c r="K16" s="259">
        <v>40</v>
      </c>
      <c r="L16" s="258">
        <v>0</v>
      </c>
      <c r="M16" s="258">
        <v>30</v>
      </c>
      <c r="N16" s="258">
        <v>0</v>
      </c>
      <c r="O16" s="257">
        <f t="shared" si="1"/>
        <v>9</v>
      </c>
      <c r="P16" s="257">
        <f t="shared" si="1"/>
        <v>14</v>
      </c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</row>
    <row r="17" spans="1:28" s="250" customFormat="1" ht="15">
      <c r="A17" s="247">
        <f t="shared" si="0"/>
        <v>10</v>
      </c>
      <c r="B17" s="247">
        <f t="shared" si="0"/>
        <v>15</v>
      </c>
      <c r="C17" s="248">
        <v>120</v>
      </c>
      <c r="D17" s="249">
        <v>90</v>
      </c>
      <c r="E17" s="248">
        <v>50</v>
      </c>
      <c r="F17" s="248">
        <v>0</v>
      </c>
      <c r="G17" s="248">
        <v>0</v>
      </c>
      <c r="H17" s="248">
        <v>40</v>
      </c>
      <c r="I17" s="248">
        <v>0</v>
      </c>
      <c r="J17" s="249">
        <v>0</v>
      </c>
      <c r="K17" s="249">
        <v>40</v>
      </c>
      <c r="L17" s="248">
        <v>0</v>
      </c>
      <c r="M17" s="248">
        <v>30</v>
      </c>
      <c r="N17" s="248">
        <v>0</v>
      </c>
      <c r="O17" s="247">
        <f t="shared" si="1"/>
        <v>10</v>
      </c>
      <c r="P17" s="247">
        <f t="shared" si="1"/>
        <v>15</v>
      </c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</row>
    <row r="18" spans="1:28" s="250" customFormat="1" ht="15">
      <c r="A18" s="257">
        <f t="shared" si="0"/>
        <v>11</v>
      </c>
      <c r="B18" s="257">
        <f t="shared" si="0"/>
        <v>16</v>
      </c>
      <c r="C18" s="258">
        <v>120</v>
      </c>
      <c r="D18" s="259">
        <v>90</v>
      </c>
      <c r="E18" s="258">
        <v>50</v>
      </c>
      <c r="F18" s="258">
        <v>0</v>
      </c>
      <c r="G18" s="258">
        <v>0</v>
      </c>
      <c r="H18" s="258">
        <v>40</v>
      </c>
      <c r="I18" s="258">
        <v>0</v>
      </c>
      <c r="J18" s="259">
        <v>0</v>
      </c>
      <c r="K18" s="259">
        <v>40</v>
      </c>
      <c r="L18" s="258">
        <v>0</v>
      </c>
      <c r="M18" s="258">
        <v>30</v>
      </c>
      <c r="N18" s="258">
        <v>0</v>
      </c>
      <c r="O18" s="257">
        <f t="shared" si="1"/>
        <v>11</v>
      </c>
      <c r="P18" s="257">
        <f t="shared" si="1"/>
        <v>16</v>
      </c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</row>
    <row r="19" spans="1:28" s="250" customFormat="1" ht="15">
      <c r="A19" s="261">
        <f t="shared" si="0"/>
        <v>12</v>
      </c>
      <c r="B19" s="261">
        <f t="shared" si="0"/>
        <v>17</v>
      </c>
      <c r="C19" s="258">
        <v>120</v>
      </c>
      <c r="D19" s="259">
        <v>90</v>
      </c>
      <c r="E19" s="258">
        <v>50</v>
      </c>
      <c r="F19" s="258">
        <v>0</v>
      </c>
      <c r="G19" s="258">
        <v>0</v>
      </c>
      <c r="H19" s="258">
        <v>40</v>
      </c>
      <c r="I19" s="258">
        <v>0</v>
      </c>
      <c r="J19" s="259">
        <v>0</v>
      </c>
      <c r="K19" s="259">
        <v>40</v>
      </c>
      <c r="L19" s="258">
        <v>0</v>
      </c>
      <c r="M19" s="258">
        <v>30</v>
      </c>
      <c r="N19" s="258">
        <v>0</v>
      </c>
      <c r="O19" s="261">
        <f t="shared" si="1"/>
        <v>12</v>
      </c>
      <c r="P19" s="261">
        <f t="shared" si="1"/>
        <v>17</v>
      </c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</row>
    <row r="20" spans="1:28" s="250" customFormat="1" ht="15">
      <c r="A20" s="257">
        <f t="shared" si="0"/>
        <v>13</v>
      </c>
      <c r="B20" s="257">
        <f t="shared" si="0"/>
        <v>18</v>
      </c>
      <c r="C20" s="258">
        <v>120</v>
      </c>
      <c r="D20" s="259">
        <v>90</v>
      </c>
      <c r="E20" s="258">
        <v>50</v>
      </c>
      <c r="F20" s="258">
        <v>0</v>
      </c>
      <c r="G20" s="258">
        <v>0</v>
      </c>
      <c r="H20" s="258">
        <v>50</v>
      </c>
      <c r="I20" s="258">
        <v>0</v>
      </c>
      <c r="J20" s="259">
        <v>0</v>
      </c>
      <c r="K20" s="259">
        <v>40</v>
      </c>
      <c r="L20" s="258">
        <v>0</v>
      </c>
      <c r="M20" s="258">
        <v>30</v>
      </c>
      <c r="N20" s="258">
        <v>0</v>
      </c>
      <c r="O20" s="257">
        <f t="shared" si="1"/>
        <v>13</v>
      </c>
      <c r="P20" s="257">
        <f t="shared" si="1"/>
        <v>18</v>
      </c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</row>
    <row r="21" spans="1:28" s="250" customFormat="1" ht="15">
      <c r="A21" s="257">
        <f t="shared" si="0"/>
        <v>14</v>
      </c>
      <c r="B21" s="257">
        <f t="shared" si="0"/>
        <v>19</v>
      </c>
      <c r="C21" s="258">
        <v>100</v>
      </c>
      <c r="D21" s="259">
        <v>90</v>
      </c>
      <c r="E21" s="258">
        <v>50</v>
      </c>
      <c r="F21" s="258">
        <v>0</v>
      </c>
      <c r="G21" s="258">
        <v>0</v>
      </c>
      <c r="H21" s="258">
        <v>50</v>
      </c>
      <c r="I21" s="258">
        <v>0</v>
      </c>
      <c r="J21" s="259">
        <v>0</v>
      </c>
      <c r="K21" s="259">
        <v>40</v>
      </c>
      <c r="L21" s="258">
        <v>0</v>
      </c>
      <c r="M21" s="258">
        <v>30</v>
      </c>
      <c r="N21" s="258">
        <v>0</v>
      </c>
      <c r="O21" s="257">
        <f t="shared" si="1"/>
        <v>14</v>
      </c>
      <c r="P21" s="257">
        <f t="shared" si="1"/>
        <v>19</v>
      </c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</row>
    <row r="22" spans="1:28" s="255" customFormat="1" ht="15">
      <c r="A22" s="284">
        <f t="shared" si="0"/>
        <v>15</v>
      </c>
      <c r="B22" s="284">
        <f t="shared" si="0"/>
        <v>20</v>
      </c>
      <c r="C22" s="265">
        <v>100</v>
      </c>
      <c r="D22" s="283">
        <v>90</v>
      </c>
      <c r="E22" s="265">
        <v>50</v>
      </c>
      <c r="F22" s="265">
        <v>0</v>
      </c>
      <c r="G22" s="258">
        <v>0</v>
      </c>
      <c r="H22" s="265">
        <v>50</v>
      </c>
      <c r="I22" s="258">
        <v>0</v>
      </c>
      <c r="J22" s="283">
        <v>0</v>
      </c>
      <c r="K22" s="283">
        <v>40</v>
      </c>
      <c r="L22" s="258">
        <v>0</v>
      </c>
      <c r="M22" s="265">
        <v>30</v>
      </c>
      <c r="N22" s="258">
        <v>0</v>
      </c>
      <c r="O22" s="284">
        <f t="shared" si="1"/>
        <v>15</v>
      </c>
      <c r="P22" s="284">
        <f t="shared" si="1"/>
        <v>20</v>
      </c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</row>
    <row r="23" spans="1:28" s="250" customFormat="1" ht="15">
      <c r="A23" s="257">
        <f t="shared" si="0"/>
        <v>16</v>
      </c>
      <c r="B23" s="257">
        <f t="shared" si="0"/>
        <v>21</v>
      </c>
      <c r="C23" s="258">
        <v>100</v>
      </c>
      <c r="D23" s="259">
        <v>90</v>
      </c>
      <c r="E23" s="258">
        <v>40</v>
      </c>
      <c r="F23" s="258">
        <v>0</v>
      </c>
      <c r="G23" s="258">
        <v>0</v>
      </c>
      <c r="H23" s="258">
        <v>50</v>
      </c>
      <c r="I23" s="258">
        <v>0</v>
      </c>
      <c r="J23" s="259">
        <v>0</v>
      </c>
      <c r="K23" s="259">
        <v>40</v>
      </c>
      <c r="L23" s="258">
        <v>0</v>
      </c>
      <c r="M23" s="258">
        <v>30</v>
      </c>
      <c r="N23" s="258">
        <v>0</v>
      </c>
      <c r="O23" s="257">
        <f t="shared" si="1"/>
        <v>16</v>
      </c>
      <c r="P23" s="257">
        <f t="shared" si="1"/>
        <v>21</v>
      </c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</row>
    <row r="24" spans="1:28" s="250" customFormat="1" ht="15">
      <c r="A24" s="257">
        <f t="shared" si="0"/>
        <v>17</v>
      </c>
      <c r="B24" s="257">
        <f t="shared" si="0"/>
        <v>22</v>
      </c>
      <c r="C24" s="258">
        <v>100</v>
      </c>
      <c r="D24" s="259">
        <v>90</v>
      </c>
      <c r="E24" s="258">
        <v>40</v>
      </c>
      <c r="F24" s="258">
        <v>0</v>
      </c>
      <c r="G24" s="258">
        <v>0</v>
      </c>
      <c r="H24" s="258">
        <v>55</v>
      </c>
      <c r="I24" s="258">
        <v>0</v>
      </c>
      <c r="J24" s="259">
        <v>0</v>
      </c>
      <c r="K24" s="259">
        <v>40</v>
      </c>
      <c r="L24" s="258">
        <v>0</v>
      </c>
      <c r="M24" s="258">
        <v>30</v>
      </c>
      <c r="N24" s="258">
        <v>0</v>
      </c>
      <c r="O24" s="257">
        <f t="shared" si="1"/>
        <v>17</v>
      </c>
      <c r="P24" s="257">
        <f t="shared" si="1"/>
        <v>22</v>
      </c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</row>
    <row r="25" spans="1:28" s="250" customFormat="1" ht="15">
      <c r="A25" s="247">
        <f t="shared" si="0"/>
        <v>18</v>
      </c>
      <c r="B25" s="247">
        <f t="shared" si="0"/>
        <v>23</v>
      </c>
      <c r="C25" s="248">
        <v>100</v>
      </c>
      <c r="D25" s="249">
        <v>90</v>
      </c>
      <c r="E25" s="248">
        <v>45</v>
      </c>
      <c r="F25" s="248">
        <v>0</v>
      </c>
      <c r="G25" s="248">
        <v>0</v>
      </c>
      <c r="H25" s="248">
        <v>55</v>
      </c>
      <c r="I25" s="248">
        <v>0</v>
      </c>
      <c r="J25" s="249">
        <v>0</v>
      </c>
      <c r="K25" s="249">
        <v>40</v>
      </c>
      <c r="L25" s="248">
        <v>0</v>
      </c>
      <c r="M25" s="248">
        <v>30</v>
      </c>
      <c r="N25" s="248">
        <v>0</v>
      </c>
      <c r="O25" s="247">
        <f t="shared" si="1"/>
        <v>18</v>
      </c>
      <c r="P25" s="247">
        <f t="shared" si="1"/>
        <v>23</v>
      </c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</row>
    <row r="26" spans="1:28" s="250" customFormat="1" ht="15">
      <c r="A26" s="257">
        <f t="shared" si="0"/>
        <v>19</v>
      </c>
      <c r="B26" s="257">
        <f t="shared" si="0"/>
        <v>24</v>
      </c>
      <c r="C26" s="258">
        <v>100</v>
      </c>
      <c r="D26" s="259">
        <v>90</v>
      </c>
      <c r="E26" s="258">
        <v>45</v>
      </c>
      <c r="F26" s="258">
        <v>0</v>
      </c>
      <c r="G26" s="258">
        <v>0</v>
      </c>
      <c r="H26" s="258">
        <v>55</v>
      </c>
      <c r="I26" s="258">
        <v>0</v>
      </c>
      <c r="J26" s="259">
        <v>0</v>
      </c>
      <c r="K26" s="259">
        <v>40</v>
      </c>
      <c r="L26" s="258">
        <v>0</v>
      </c>
      <c r="M26" s="258">
        <v>30</v>
      </c>
      <c r="N26" s="258">
        <v>0</v>
      </c>
      <c r="O26" s="257">
        <f t="shared" si="1"/>
        <v>19</v>
      </c>
      <c r="P26" s="257">
        <f t="shared" si="1"/>
        <v>24</v>
      </c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</row>
    <row r="27" spans="1:28" s="250" customFormat="1" ht="15">
      <c r="A27" s="257">
        <v>20</v>
      </c>
      <c r="B27" s="257">
        <v>1</v>
      </c>
      <c r="C27" s="258">
        <v>20</v>
      </c>
      <c r="D27" s="259">
        <v>20</v>
      </c>
      <c r="E27" s="258">
        <v>20</v>
      </c>
      <c r="F27" s="258">
        <v>0</v>
      </c>
      <c r="G27" s="258">
        <v>0</v>
      </c>
      <c r="H27" s="258">
        <v>20</v>
      </c>
      <c r="I27" s="258">
        <v>0</v>
      </c>
      <c r="J27" s="259">
        <v>0</v>
      </c>
      <c r="K27" s="259">
        <v>20</v>
      </c>
      <c r="L27" s="258">
        <v>0</v>
      </c>
      <c r="M27" s="258">
        <v>10</v>
      </c>
      <c r="N27" s="258">
        <v>0</v>
      </c>
      <c r="O27" s="257">
        <v>20</v>
      </c>
      <c r="P27" s="257">
        <v>1</v>
      </c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</row>
    <row r="28" spans="1:28" s="250" customFormat="1" ht="15">
      <c r="A28" s="257">
        <f aca="true" t="shared" si="2" ref="A28:B31">A27+1</f>
        <v>21</v>
      </c>
      <c r="B28" s="257">
        <f t="shared" si="2"/>
        <v>2</v>
      </c>
      <c r="C28" s="258">
        <v>20</v>
      </c>
      <c r="D28" s="259">
        <v>20</v>
      </c>
      <c r="E28" s="258">
        <v>20</v>
      </c>
      <c r="F28" s="258">
        <v>0</v>
      </c>
      <c r="G28" s="258">
        <v>0</v>
      </c>
      <c r="H28" s="258">
        <v>0</v>
      </c>
      <c r="I28" s="258">
        <v>0</v>
      </c>
      <c r="J28" s="259">
        <v>0</v>
      </c>
      <c r="K28" s="259">
        <v>20</v>
      </c>
      <c r="L28" s="258">
        <v>0</v>
      </c>
      <c r="M28" s="258">
        <v>10</v>
      </c>
      <c r="N28" s="258">
        <v>0</v>
      </c>
      <c r="O28" s="257">
        <f aca="true" t="shared" si="3" ref="O28:P31">O27+1</f>
        <v>21</v>
      </c>
      <c r="P28" s="257">
        <f t="shared" si="3"/>
        <v>2</v>
      </c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</row>
    <row r="29" spans="1:28" s="250" customFormat="1" ht="15">
      <c r="A29" s="257">
        <f t="shared" si="2"/>
        <v>22</v>
      </c>
      <c r="B29" s="257">
        <f t="shared" si="2"/>
        <v>3</v>
      </c>
      <c r="C29" s="258">
        <v>20</v>
      </c>
      <c r="D29" s="259">
        <v>20</v>
      </c>
      <c r="E29" s="258">
        <v>20</v>
      </c>
      <c r="F29" s="258">
        <v>0</v>
      </c>
      <c r="G29" s="258">
        <v>0</v>
      </c>
      <c r="H29" s="258">
        <v>0</v>
      </c>
      <c r="I29" s="258">
        <v>0</v>
      </c>
      <c r="J29" s="259">
        <v>0</v>
      </c>
      <c r="K29" s="259">
        <v>15</v>
      </c>
      <c r="L29" s="258">
        <v>0</v>
      </c>
      <c r="M29" s="258">
        <v>10</v>
      </c>
      <c r="N29" s="258">
        <v>0</v>
      </c>
      <c r="O29" s="257">
        <f t="shared" si="3"/>
        <v>22</v>
      </c>
      <c r="P29" s="257">
        <f t="shared" si="3"/>
        <v>3</v>
      </c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</row>
    <row r="30" spans="1:28" s="255" customFormat="1" ht="15">
      <c r="A30" s="284">
        <f t="shared" si="2"/>
        <v>23</v>
      </c>
      <c r="B30" s="284">
        <f t="shared" si="2"/>
        <v>4</v>
      </c>
      <c r="C30" s="265">
        <v>20</v>
      </c>
      <c r="D30" s="283">
        <v>20</v>
      </c>
      <c r="E30" s="265">
        <v>20</v>
      </c>
      <c r="F30" s="265">
        <v>0</v>
      </c>
      <c r="G30" s="258">
        <v>0</v>
      </c>
      <c r="H30" s="265">
        <v>0</v>
      </c>
      <c r="I30" s="258">
        <v>0</v>
      </c>
      <c r="J30" s="283">
        <v>0</v>
      </c>
      <c r="K30" s="283">
        <v>15</v>
      </c>
      <c r="L30" s="258">
        <v>0</v>
      </c>
      <c r="M30" s="258">
        <v>10</v>
      </c>
      <c r="N30" s="258">
        <v>0</v>
      </c>
      <c r="O30" s="284">
        <f t="shared" si="3"/>
        <v>23</v>
      </c>
      <c r="P30" s="284">
        <f t="shared" si="3"/>
        <v>4</v>
      </c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</row>
    <row r="31" spans="1:28" s="250" customFormat="1" ht="15">
      <c r="A31" s="257">
        <f t="shared" si="2"/>
        <v>24</v>
      </c>
      <c r="B31" s="257">
        <f t="shared" si="2"/>
        <v>5</v>
      </c>
      <c r="C31" s="258">
        <v>20</v>
      </c>
      <c r="D31" s="259">
        <v>20</v>
      </c>
      <c r="E31" s="258">
        <v>20</v>
      </c>
      <c r="F31" s="258">
        <v>0</v>
      </c>
      <c r="G31" s="258">
        <v>0</v>
      </c>
      <c r="H31" s="258">
        <v>0</v>
      </c>
      <c r="I31" s="258">
        <v>0</v>
      </c>
      <c r="J31" s="259">
        <v>0</v>
      </c>
      <c r="K31" s="259">
        <v>15</v>
      </c>
      <c r="L31" s="258">
        <v>0</v>
      </c>
      <c r="M31" s="258">
        <v>10</v>
      </c>
      <c r="N31" s="258">
        <v>0</v>
      </c>
      <c r="O31" s="257">
        <f t="shared" si="3"/>
        <v>24</v>
      </c>
      <c r="P31" s="257">
        <f t="shared" si="3"/>
        <v>5</v>
      </c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</row>
    <row r="32" spans="1:28" ht="15">
      <c r="A32" s="296"/>
      <c r="B32" s="296"/>
      <c r="C32" s="297"/>
      <c r="D32" s="298"/>
      <c r="E32" s="296"/>
      <c r="F32" s="298"/>
      <c r="G32" s="296"/>
      <c r="H32" s="297"/>
      <c r="I32" s="299"/>
      <c r="J32" s="296"/>
      <c r="K32" s="296"/>
      <c r="L32" s="296"/>
      <c r="M32" s="296"/>
      <c r="N32" s="296"/>
      <c r="O32" s="296"/>
      <c r="P32" s="29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</row>
    <row r="33" spans="1:28" ht="1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</row>
    <row r="34" spans="1:28" ht="1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R19" sqref="Q19:R19"/>
    </sheetView>
  </sheetViews>
  <sheetFormatPr defaultColWidth="9.140625" defaultRowHeight="15"/>
  <cols>
    <col min="1" max="16384" width="9.140625" style="6" customWidth="1"/>
  </cols>
  <sheetData>
    <row r="1" spans="1:14" ht="15">
      <c r="A1" s="205" t="s">
        <v>393</v>
      </c>
      <c r="C1" s="289"/>
      <c r="J1" s="207"/>
      <c r="K1" s="208"/>
      <c r="L1" s="209" t="s">
        <v>0</v>
      </c>
      <c r="M1" s="209"/>
      <c r="N1" s="209"/>
    </row>
    <row r="2" spans="1:14" ht="15">
      <c r="A2" s="209"/>
      <c r="B2" s="206" t="s">
        <v>316</v>
      </c>
      <c r="C2" s="206"/>
      <c r="I2" s="209" t="s">
        <v>357</v>
      </c>
      <c r="J2" s="207"/>
      <c r="K2" s="208"/>
      <c r="L2" s="209"/>
      <c r="M2" s="209"/>
      <c r="N2" s="209"/>
    </row>
    <row r="3" spans="1:14" ht="15">
      <c r="A3" s="209"/>
      <c r="B3" s="206"/>
      <c r="C3" s="206"/>
      <c r="J3" s="207"/>
      <c r="K3" s="208"/>
      <c r="L3" s="208"/>
      <c r="M3" s="209"/>
      <c r="N3" s="209"/>
    </row>
    <row r="4" spans="1:14" ht="15">
      <c r="A4" s="381" t="s">
        <v>1</v>
      </c>
      <c r="B4" s="381" t="s">
        <v>11</v>
      </c>
      <c r="C4" s="258" t="s">
        <v>317</v>
      </c>
      <c r="D4" s="259" t="s">
        <v>318</v>
      </c>
      <c r="E4" s="258" t="s">
        <v>320</v>
      </c>
      <c r="F4" s="259" t="s">
        <v>262</v>
      </c>
      <c r="G4" s="259" t="s">
        <v>261</v>
      </c>
      <c r="H4" s="258" t="s">
        <v>280</v>
      </c>
      <c r="I4" s="258" t="s">
        <v>256</v>
      </c>
      <c r="J4" s="258" t="s">
        <v>281</v>
      </c>
      <c r="K4" s="259" t="s">
        <v>263</v>
      </c>
      <c r="L4" s="259" t="s">
        <v>257</v>
      </c>
      <c r="M4" s="381" t="s">
        <v>1</v>
      </c>
      <c r="N4" s="381" t="s">
        <v>11</v>
      </c>
    </row>
    <row r="5" spans="1:14" ht="15">
      <c r="A5" s="381"/>
      <c r="B5" s="381"/>
      <c r="C5" s="258"/>
      <c r="D5" s="259"/>
      <c r="E5" s="258"/>
      <c r="F5" s="259"/>
      <c r="G5" s="259"/>
      <c r="H5" s="258"/>
      <c r="I5" s="258"/>
      <c r="J5" s="258"/>
      <c r="K5" s="259"/>
      <c r="L5" s="259"/>
      <c r="M5" s="381"/>
      <c r="N5" s="381"/>
    </row>
    <row r="6" spans="1:14" ht="15">
      <c r="A6" s="381"/>
      <c r="B6" s="381"/>
      <c r="C6" s="258" t="s">
        <v>5</v>
      </c>
      <c r="D6" s="287" t="s">
        <v>5</v>
      </c>
      <c r="E6" s="288" t="s">
        <v>5</v>
      </c>
      <c r="F6" s="259" t="s">
        <v>5</v>
      </c>
      <c r="G6" s="259" t="s">
        <v>5</v>
      </c>
      <c r="H6" s="288" t="s">
        <v>5</v>
      </c>
      <c r="I6" s="258" t="s">
        <v>5</v>
      </c>
      <c r="J6" s="258" t="s">
        <v>5</v>
      </c>
      <c r="K6" s="258" t="s">
        <v>5</v>
      </c>
      <c r="L6" s="258" t="s">
        <v>5</v>
      </c>
      <c r="M6" s="381"/>
      <c r="N6" s="381"/>
    </row>
    <row r="7" spans="1:14" ht="15">
      <c r="A7" s="202">
        <v>0</v>
      </c>
      <c r="B7" s="202">
        <v>5</v>
      </c>
      <c r="C7" s="258"/>
      <c r="D7" s="259"/>
      <c r="E7" s="258"/>
      <c r="F7" s="258"/>
      <c r="G7" s="258"/>
      <c r="H7" s="258"/>
      <c r="I7" s="258"/>
      <c r="J7" s="258"/>
      <c r="K7" s="259"/>
      <c r="L7" s="259"/>
      <c r="M7" s="202">
        <v>0</v>
      </c>
      <c r="N7" s="202">
        <v>5</v>
      </c>
    </row>
    <row r="8" spans="1:14" ht="15">
      <c r="A8" s="247">
        <v>1</v>
      </c>
      <c r="B8" s="247">
        <v>6</v>
      </c>
      <c r="C8" s="248"/>
      <c r="D8" s="249"/>
      <c r="E8" s="248"/>
      <c r="F8" s="248"/>
      <c r="G8" s="248"/>
      <c r="H8" s="248"/>
      <c r="I8" s="248"/>
      <c r="J8" s="248"/>
      <c r="K8" s="249"/>
      <c r="L8" s="249"/>
      <c r="M8" s="247">
        <v>1</v>
      </c>
      <c r="N8" s="247">
        <v>6</v>
      </c>
    </row>
    <row r="9" spans="1:14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3"/>
      <c r="K9" s="20"/>
      <c r="L9" s="20"/>
      <c r="M9" s="202">
        <v>2</v>
      </c>
      <c r="N9" s="202">
        <v>7</v>
      </c>
    </row>
    <row r="10" spans="1:14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3"/>
      <c r="K10" s="20"/>
      <c r="L10" s="20"/>
      <c r="M10" s="202">
        <v>3</v>
      </c>
      <c r="N10" s="202">
        <v>8</v>
      </c>
    </row>
    <row r="11" spans="1:14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3"/>
      <c r="K11" s="20"/>
      <c r="L11" s="20"/>
      <c r="M11" s="202">
        <f aca="true" t="shared" si="1" ref="M11:N26">M10+1</f>
        <v>4</v>
      </c>
      <c r="N11" s="202">
        <f t="shared" si="1"/>
        <v>9</v>
      </c>
    </row>
    <row r="12" spans="1:14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3"/>
      <c r="K12" s="20"/>
      <c r="L12" s="20"/>
      <c r="M12" s="204">
        <f t="shared" si="1"/>
        <v>5</v>
      </c>
      <c r="N12" s="204">
        <f t="shared" si="1"/>
        <v>10</v>
      </c>
    </row>
    <row r="13" spans="1:14" ht="15">
      <c r="A13" s="202">
        <f t="shared" si="0"/>
        <v>6</v>
      </c>
      <c r="B13" s="202">
        <f t="shared" si="0"/>
        <v>11</v>
      </c>
      <c r="C13" s="203"/>
      <c r="D13" s="20"/>
      <c r="E13" s="203"/>
      <c r="F13" s="203"/>
      <c r="G13" s="203"/>
      <c r="H13" s="203"/>
      <c r="I13" s="203"/>
      <c r="J13" s="203"/>
      <c r="K13" s="20"/>
      <c r="L13" s="20"/>
      <c r="M13" s="202">
        <f t="shared" si="1"/>
        <v>6</v>
      </c>
      <c r="N13" s="202">
        <f t="shared" si="1"/>
        <v>11</v>
      </c>
    </row>
    <row r="14" spans="1:14" ht="15">
      <c r="A14" s="247">
        <f t="shared" si="0"/>
        <v>7</v>
      </c>
      <c r="B14" s="247">
        <f t="shared" si="0"/>
        <v>12</v>
      </c>
      <c r="C14" s="248"/>
      <c r="D14" s="249"/>
      <c r="E14" s="248"/>
      <c r="F14" s="248"/>
      <c r="G14" s="248"/>
      <c r="H14" s="248"/>
      <c r="I14" s="248"/>
      <c r="J14" s="248"/>
      <c r="K14" s="249"/>
      <c r="L14" s="249"/>
      <c r="M14" s="247">
        <f t="shared" si="1"/>
        <v>7</v>
      </c>
      <c r="N14" s="247">
        <f t="shared" si="1"/>
        <v>12</v>
      </c>
    </row>
    <row r="15" spans="1:14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3"/>
      <c r="K15" s="20"/>
      <c r="L15" s="20"/>
      <c r="M15" s="202">
        <f t="shared" si="1"/>
        <v>8</v>
      </c>
      <c r="N15" s="202">
        <f t="shared" si="1"/>
        <v>13</v>
      </c>
    </row>
    <row r="16" spans="1:14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3"/>
      <c r="K16" s="20"/>
      <c r="L16" s="20"/>
      <c r="M16" s="202">
        <f t="shared" si="1"/>
        <v>9</v>
      </c>
      <c r="N16" s="202">
        <f t="shared" si="1"/>
        <v>14</v>
      </c>
    </row>
    <row r="17" spans="1:14" ht="15">
      <c r="A17" s="247">
        <f t="shared" si="0"/>
        <v>10</v>
      </c>
      <c r="B17" s="247">
        <f t="shared" si="0"/>
        <v>15</v>
      </c>
      <c r="C17" s="248"/>
      <c r="D17" s="249"/>
      <c r="E17" s="248"/>
      <c r="F17" s="248"/>
      <c r="G17" s="248"/>
      <c r="H17" s="248"/>
      <c r="I17" s="248"/>
      <c r="J17" s="248"/>
      <c r="K17" s="249"/>
      <c r="L17" s="249"/>
      <c r="M17" s="247">
        <f t="shared" si="1"/>
        <v>10</v>
      </c>
      <c r="N17" s="247">
        <f t="shared" si="1"/>
        <v>15</v>
      </c>
    </row>
    <row r="18" spans="1:14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3"/>
      <c r="K18" s="20"/>
      <c r="L18" s="20"/>
      <c r="M18" s="202">
        <f t="shared" si="1"/>
        <v>11</v>
      </c>
      <c r="N18" s="202">
        <f t="shared" si="1"/>
        <v>16</v>
      </c>
    </row>
    <row r="19" spans="1:14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3"/>
      <c r="K19" s="20"/>
      <c r="L19" s="20"/>
      <c r="M19" s="204">
        <f t="shared" si="1"/>
        <v>12</v>
      </c>
      <c r="N19" s="204">
        <f t="shared" si="1"/>
        <v>17</v>
      </c>
    </row>
    <row r="20" spans="1:14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3"/>
      <c r="K20" s="20"/>
      <c r="L20" s="20"/>
      <c r="M20" s="202">
        <f t="shared" si="1"/>
        <v>13</v>
      </c>
      <c r="N20" s="202">
        <f t="shared" si="1"/>
        <v>18</v>
      </c>
    </row>
    <row r="21" spans="1:14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3"/>
      <c r="K21" s="20"/>
      <c r="L21" s="20"/>
      <c r="M21" s="202">
        <f t="shared" si="1"/>
        <v>14</v>
      </c>
      <c r="N21" s="202">
        <f t="shared" si="1"/>
        <v>19</v>
      </c>
    </row>
    <row r="22" spans="1:14" ht="15">
      <c r="A22" s="204">
        <f t="shared" si="0"/>
        <v>15</v>
      </c>
      <c r="B22" s="204">
        <f t="shared" si="0"/>
        <v>20</v>
      </c>
      <c r="C22" s="203"/>
      <c r="D22" s="20"/>
      <c r="E22" s="203"/>
      <c r="F22" s="203"/>
      <c r="G22" s="203"/>
      <c r="H22" s="203"/>
      <c r="I22" s="203"/>
      <c r="J22" s="203"/>
      <c r="K22" s="20"/>
      <c r="L22" s="20"/>
      <c r="M22" s="204">
        <f t="shared" si="1"/>
        <v>15</v>
      </c>
      <c r="N22" s="204">
        <f t="shared" si="1"/>
        <v>20</v>
      </c>
    </row>
    <row r="23" spans="1:14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3"/>
      <c r="K23" s="20"/>
      <c r="L23" s="20"/>
      <c r="M23" s="202">
        <f t="shared" si="1"/>
        <v>16</v>
      </c>
      <c r="N23" s="202">
        <f t="shared" si="1"/>
        <v>21</v>
      </c>
    </row>
    <row r="24" spans="1:14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3"/>
      <c r="K24" s="20"/>
      <c r="L24" s="20"/>
      <c r="M24" s="202">
        <f t="shared" si="1"/>
        <v>17</v>
      </c>
      <c r="N24" s="202">
        <f t="shared" si="1"/>
        <v>22</v>
      </c>
    </row>
    <row r="25" spans="1:14" ht="15">
      <c r="A25" s="247">
        <f t="shared" si="0"/>
        <v>18</v>
      </c>
      <c r="B25" s="247">
        <f t="shared" si="0"/>
        <v>23</v>
      </c>
      <c r="C25" s="248"/>
      <c r="D25" s="249"/>
      <c r="E25" s="248"/>
      <c r="F25" s="248"/>
      <c r="G25" s="248"/>
      <c r="H25" s="248"/>
      <c r="I25" s="248"/>
      <c r="J25" s="248"/>
      <c r="K25" s="249"/>
      <c r="L25" s="249"/>
      <c r="M25" s="247">
        <f t="shared" si="1"/>
        <v>18</v>
      </c>
      <c r="N25" s="247">
        <f t="shared" si="1"/>
        <v>23</v>
      </c>
    </row>
    <row r="26" spans="1:14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3"/>
      <c r="K26" s="20"/>
      <c r="L26" s="20"/>
      <c r="M26" s="202">
        <f t="shared" si="1"/>
        <v>19</v>
      </c>
      <c r="N26" s="202">
        <f t="shared" si="1"/>
        <v>24</v>
      </c>
    </row>
    <row r="27" spans="1:14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3"/>
      <c r="K27" s="20"/>
      <c r="L27" s="20"/>
      <c r="M27" s="202">
        <v>20</v>
      </c>
      <c r="N27" s="202">
        <v>1</v>
      </c>
    </row>
    <row r="28" spans="1:14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3"/>
      <c r="K28" s="20"/>
      <c r="L28" s="20"/>
      <c r="M28" s="202">
        <f aca="true" t="shared" si="3" ref="M28:N31">M27+1</f>
        <v>21</v>
      </c>
      <c r="N28" s="202">
        <f t="shared" si="3"/>
        <v>2</v>
      </c>
    </row>
    <row r="29" spans="1:14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3"/>
      <c r="K29" s="20"/>
      <c r="L29" s="20"/>
      <c r="M29" s="202">
        <f t="shared" si="3"/>
        <v>22</v>
      </c>
      <c r="N29" s="202">
        <f t="shared" si="3"/>
        <v>3</v>
      </c>
    </row>
    <row r="30" spans="1:14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3"/>
      <c r="K30" s="20"/>
      <c r="L30" s="20"/>
      <c r="M30" s="204">
        <f t="shared" si="3"/>
        <v>23</v>
      </c>
      <c r="N30" s="204">
        <f t="shared" si="3"/>
        <v>4</v>
      </c>
    </row>
    <row r="31" spans="1:14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3"/>
      <c r="K31" s="20"/>
      <c r="L31" s="20"/>
      <c r="M31" s="202">
        <f t="shared" si="3"/>
        <v>24</v>
      </c>
      <c r="N31" s="202">
        <f t="shared" si="3"/>
        <v>5</v>
      </c>
    </row>
    <row r="32" spans="1:14" ht="15">
      <c r="A32" s="209"/>
      <c r="B32" s="209"/>
      <c r="C32" s="206"/>
      <c r="D32" s="212"/>
      <c r="E32" s="209"/>
      <c r="F32" s="212"/>
      <c r="G32" s="212"/>
      <c r="H32" s="209"/>
      <c r="I32" s="206"/>
      <c r="J32" s="207"/>
      <c r="K32" s="209"/>
      <c r="L32" s="209"/>
      <c r="M32" s="209"/>
      <c r="N32" s="209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4">
      <selection activeCell="M29" sqref="M29"/>
    </sheetView>
  </sheetViews>
  <sheetFormatPr defaultColWidth="9.140625" defaultRowHeight="15"/>
  <cols>
    <col min="1" max="1" width="5.00390625" style="6" customWidth="1"/>
    <col min="2" max="2" width="4.421875" style="6" customWidth="1"/>
    <col min="3" max="13" width="9.140625" style="6" customWidth="1"/>
    <col min="14" max="14" width="5.57421875" style="6" customWidth="1"/>
    <col min="15" max="15" width="6.8515625" style="6" customWidth="1"/>
    <col min="16" max="16384" width="9.140625" style="6" customWidth="1"/>
  </cols>
  <sheetData>
    <row r="1" spans="1:15" ht="15">
      <c r="A1" s="205" t="s">
        <v>393</v>
      </c>
      <c r="C1" s="289"/>
      <c r="J1" s="207"/>
      <c r="K1" s="208"/>
      <c r="L1" s="209" t="s">
        <v>0</v>
      </c>
      <c r="M1" s="209"/>
      <c r="N1" s="209"/>
      <c r="O1" s="209"/>
    </row>
    <row r="2" spans="1:15" ht="15">
      <c r="A2" s="209"/>
      <c r="B2" s="206" t="s">
        <v>314</v>
      </c>
      <c r="C2" s="206"/>
      <c r="I2" s="209" t="s">
        <v>357</v>
      </c>
      <c r="J2" s="207"/>
      <c r="K2" s="208"/>
      <c r="L2" s="209"/>
      <c r="M2" s="209"/>
      <c r="N2" s="209"/>
      <c r="O2" s="209"/>
    </row>
    <row r="3" spans="1:15" ht="15">
      <c r="A3" s="209"/>
      <c r="B3" s="206"/>
      <c r="C3" s="206"/>
      <c r="J3" s="207"/>
      <c r="K3" s="208"/>
      <c r="L3" s="208"/>
      <c r="M3" s="208"/>
      <c r="N3" s="209"/>
      <c r="O3" s="209"/>
    </row>
    <row r="4" spans="1:15" ht="15">
      <c r="A4" s="381" t="s">
        <v>1</v>
      </c>
      <c r="B4" s="381" t="s">
        <v>11</v>
      </c>
      <c r="C4" s="258" t="s">
        <v>315</v>
      </c>
      <c r="D4" s="259" t="s">
        <v>319</v>
      </c>
      <c r="E4" s="258" t="s">
        <v>283</v>
      </c>
      <c r="F4" s="259" t="s">
        <v>261</v>
      </c>
      <c r="G4" s="259" t="s">
        <v>262</v>
      </c>
      <c r="H4" s="258" t="s">
        <v>254</v>
      </c>
      <c r="I4" s="258" t="s">
        <v>251</v>
      </c>
      <c r="J4" s="203" t="s">
        <v>263</v>
      </c>
      <c r="K4" s="20" t="s">
        <v>259</v>
      </c>
      <c r="L4" s="20" t="s">
        <v>43</v>
      </c>
      <c r="M4" s="20" t="s">
        <v>281</v>
      </c>
      <c r="N4" s="381" t="s">
        <v>1</v>
      </c>
      <c r="O4" s="381" t="s">
        <v>11</v>
      </c>
    </row>
    <row r="5" spans="1:15" ht="15">
      <c r="A5" s="381"/>
      <c r="B5" s="381"/>
      <c r="C5" s="203"/>
      <c r="D5" s="20"/>
      <c r="E5" s="203"/>
      <c r="F5" s="20"/>
      <c r="G5" s="20"/>
      <c r="H5" s="203"/>
      <c r="I5" s="203"/>
      <c r="J5" s="203"/>
      <c r="K5" s="20"/>
      <c r="L5" s="20"/>
      <c r="M5" s="20"/>
      <c r="N5" s="381"/>
      <c r="O5" s="381"/>
    </row>
    <row r="6" spans="1:15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203" t="s">
        <v>5</v>
      </c>
      <c r="N6" s="381"/>
      <c r="O6" s="381"/>
    </row>
    <row r="7" spans="1:15" ht="15">
      <c r="A7" s="202">
        <v>0</v>
      </c>
      <c r="B7" s="202">
        <v>5</v>
      </c>
      <c r="C7" s="203">
        <v>10</v>
      </c>
      <c r="D7" s="20">
        <v>60</v>
      </c>
      <c r="E7" s="203">
        <v>10</v>
      </c>
      <c r="F7" s="203">
        <v>0</v>
      </c>
      <c r="G7" s="203">
        <v>20</v>
      </c>
      <c r="H7" s="203">
        <v>0</v>
      </c>
      <c r="I7" s="203">
        <v>0</v>
      </c>
      <c r="J7" s="203">
        <v>0</v>
      </c>
      <c r="K7" s="203">
        <v>0</v>
      </c>
      <c r="L7" s="20">
        <v>50</v>
      </c>
      <c r="M7" s="20">
        <v>15</v>
      </c>
      <c r="N7" s="202">
        <v>0</v>
      </c>
      <c r="O7" s="202">
        <v>5</v>
      </c>
    </row>
    <row r="8" spans="1:15" ht="15">
      <c r="A8" s="247">
        <v>1</v>
      </c>
      <c r="B8" s="247">
        <v>6</v>
      </c>
      <c r="C8" s="248">
        <v>15</v>
      </c>
      <c r="D8" s="249">
        <v>50</v>
      </c>
      <c r="E8" s="248">
        <v>10</v>
      </c>
      <c r="F8" s="248">
        <v>10</v>
      </c>
      <c r="G8" s="248">
        <v>20</v>
      </c>
      <c r="H8" s="248">
        <v>0</v>
      </c>
      <c r="I8" s="248">
        <v>0</v>
      </c>
      <c r="J8" s="248">
        <v>0</v>
      </c>
      <c r="K8" s="248">
        <v>0</v>
      </c>
      <c r="L8" s="249">
        <v>50</v>
      </c>
      <c r="M8" s="249">
        <v>15</v>
      </c>
      <c r="N8" s="247">
        <v>1</v>
      </c>
      <c r="O8" s="247">
        <v>6</v>
      </c>
    </row>
    <row r="9" spans="1:15" ht="15">
      <c r="A9" s="202">
        <v>2</v>
      </c>
      <c r="B9" s="202">
        <v>7</v>
      </c>
      <c r="C9" s="203">
        <v>15</v>
      </c>
      <c r="D9" s="20">
        <v>60</v>
      </c>
      <c r="E9" s="203">
        <v>15</v>
      </c>
      <c r="F9" s="203">
        <v>10</v>
      </c>
      <c r="G9" s="203">
        <v>25</v>
      </c>
      <c r="H9" s="203">
        <v>0</v>
      </c>
      <c r="I9" s="203">
        <v>0</v>
      </c>
      <c r="J9" s="203">
        <v>0</v>
      </c>
      <c r="K9" s="203">
        <v>0</v>
      </c>
      <c r="L9" s="20">
        <v>50</v>
      </c>
      <c r="M9" s="20">
        <v>20</v>
      </c>
      <c r="N9" s="202">
        <v>2</v>
      </c>
      <c r="O9" s="202">
        <v>7</v>
      </c>
    </row>
    <row r="10" spans="1:15" ht="15">
      <c r="A10" s="202">
        <v>3</v>
      </c>
      <c r="B10" s="202">
        <v>8</v>
      </c>
      <c r="C10" s="203">
        <v>20</v>
      </c>
      <c r="D10" s="20">
        <v>80</v>
      </c>
      <c r="E10" s="203">
        <v>15</v>
      </c>
      <c r="F10" s="203">
        <v>15</v>
      </c>
      <c r="G10" s="203">
        <v>25</v>
      </c>
      <c r="H10" s="203">
        <v>0</v>
      </c>
      <c r="I10" s="203">
        <v>0</v>
      </c>
      <c r="J10" s="203">
        <v>0</v>
      </c>
      <c r="K10" s="203">
        <v>0</v>
      </c>
      <c r="L10" s="20">
        <v>50</v>
      </c>
      <c r="M10" s="20">
        <v>20</v>
      </c>
      <c r="N10" s="202">
        <v>3</v>
      </c>
      <c r="O10" s="202">
        <v>8</v>
      </c>
    </row>
    <row r="11" spans="1:15" ht="15">
      <c r="A11" s="202">
        <f aca="true" t="shared" si="0" ref="A11:B26">A10+1</f>
        <v>4</v>
      </c>
      <c r="B11" s="202">
        <f t="shared" si="0"/>
        <v>9</v>
      </c>
      <c r="C11" s="203">
        <v>25</v>
      </c>
      <c r="D11" s="20">
        <v>100</v>
      </c>
      <c r="E11" s="203">
        <v>15</v>
      </c>
      <c r="F11" s="203">
        <v>15</v>
      </c>
      <c r="G11" s="203">
        <v>20</v>
      </c>
      <c r="H11" s="203">
        <v>0</v>
      </c>
      <c r="I11" s="203">
        <v>0</v>
      </c>
      <c r="J11" s="203">
        <v>0</v>
      </c>
      <c r="K11" s="203">
        <v>0</v>
      </c>
      <c r="L11" s="20">
        <v>50</v>
      </c>
      <c r="M11" s="20">
        <v>25</v>
      </c>
      <c r="N11" s="202">
        <f aca="true" t="shared" si="1" ref="N11:O26">N10+1</f>
        <v>4</v>
      </c>
      <c r="O11" s="202">
        <f t="shared" si="1"/>
        <v>9</v>
      </c>
    </row>
    <row r="12" spans="1:15" ht="15">
      <c r="A12" s="204">
        <f t="shared" si="0"/>
        <v>5</v>
      </c>
      <c r="B12" s="204">
        <f t="shared" si="0"/>
        <v>10</v>
      </c>
      <c r="C12" s="203">
        <v>25</v>
      </c>
      <c r="D12" s="20">
        <v>100</v>
      </c>
      <c r="E12" s="203">
        <v>10</v>
      </c>
      <c r="F12" s="203">
        <v>10</v>
      </c>
      <c r="G12" s="203">
        <v>20</v>
      </c>
      <c r="H12" s="203">
        <v>0</v>
      </c>
      <c r="I12" s="203">
        <v>0</v>
      </c>
      <c r="J12" s="203">
        <v>0</v>
      </c>
      <c r="K12" s="203">
        <v>0</v>
      </c>
      <c r="L12" s="20">
        <v>60</v>
      </c>
      <c r="M12" s="20">
        <v>25</v>
      </c>
      <c r="N12" s="204">
        <f t="shared" si="1"/>
        <v>5</v>
      </c>
      <c r="O12" s="204">
        <f t="shared" si="1"/>
        <v>10</v>
      </c>
    </row>
    <row r="13" spans="1:15" ht="15">
      <c r="A13" s="202">
        <f t="shared" si="0"/>
        <v>6</v>
      </c>
      <c r="B13" s="202">
        <f t="shared" si="0"/>
        <v>11</v>
      </c>
      <c r="C13" s="203">
        <v>35</v>
      </c>
      <c r="D13" s="20">
        <v>90</v>
      </c>
      <c r="E13" s="203">
        <v>15</v>
      </c>
      <c r="F13" s="203">
        <v>10</v>
      </c>
      <c r="G13" s="203">
        <v>30</v>
      </c>
      <c r="H13" s="203">
        <v>0</v>
      </c>
      <c r="I13" s="203">
        <v>0</v>
      </c>
      <c r="J13" s="203">
        <v>0</v>
      </c>
      <c r="K13" s="203">
        <v>0</v>
      </c>
      <c r="L13" s="20">
        <v>65</v>
      </c>
      <c r="M13" s="20">
        <v>30</v>
      </c>
      <c r="N13" s="202">
        <f t="shared" si="1"/>
        <v>6</v>
      </c>
      <c r="O13" s="202">
        <f t="shared" si="1"/>
        <v>11</v>
      </c>
    </row>
    <row r="14" spans="1:15" ht="15">
      <c r="A14" s="247">
        <f t="shared" si="0"/>
        <v>7</v>
      </c>
      <c r="B14" s="247">
        <f t="shared" si="0"/>
        <v>12</v>
      </c>
      <c r="C14" s="248">
        <v>45</v>
      </c>
      <c r="D14" s="249">
        <v>100</v>
      </c>
      <c r="E14" s="248">
        <v>15</v>
      </c>
      <c r="F14" s="248">
        <v>10</v>
      </c>
      <c r="G14" s="248">
        <v>40</v>
      </c>
      <c r="H14" s="248">
        <v>0</v>
      </c>
      <c r="I14" s="248">
        <v>0</v>
      </c>
      <c r="J14" s="248">
        <v>0</v>
      </c>
      <c r="K14" s="248">
        <v>0</v>
      </c>
      <c r="L14" s="249">
        <v>65</v>
      </c>
      <c r="M14" s="249">
        <v>35</v>
      </c>
      <c r="N14" s="247">
        <f t="shared" si="1"/>
        <v>7</v>
      </c>
      <c r="O14" s="247">
        <f t="shared" si="1"/>
        <v>12</v>
      </c>
    </row>
    <row r="15" spans="1:15" ht="15">
      <c r="A15" s="202">
        <f t="shared" si="0"/>
        <v>8</v>
      </c>
      <c r="B15" s="202">
        <f t="shared" si="0"/>
        <v>13</v>
      </c>
      <c r="C15" s="203">
        <v>45</v>
      </c>
      <c r="D15" s="20">
        <v>100</v>
      </c>
      <c r="E15" s="203">
        <v>10</v>
      </c>
      <c r="F15" s="203">
        <v>10</v>
      </c>
      <c r="G15" s="203">
        <v>40</v>
      </c>
      <c r="H15" s="203">
        <v>0</v>
      </c>
      <c r="I15" s="203">
        <v>0</v>
      </c>
      <c r="J15" s="203">
        <v>0</v>
      </c>
      <c r="K15" s="203">
        <v>0</v>
      </c>
      <c r="L15" s="20">
        <v>70</v>
      </c>
      <c r="M15" s="20">
        <v>30</v>
      </c>
      <c r="N15" s="202">
        <f t="shared" si="1"/>
        <v>8</v>
      </c>
      <c r="O15" s="202">
        <f t="shared" si="1"/>
        <v>13</v>
      </c>
    </row>
    <row r="16" spans="1:15" ht="15">
      <c r="A16" s="202">
        <f t="shared" si="0"/>
        <v>9</v>
      </c>
      <c r="B16" s="202">
        <f t="shared" si="0"/>
        <v>14</v>
      </c>
      <c r="C16" s="203">
        <v>45</v>
      </c>
      <c r="D16" s="20">
        <v>90</v>
      </c>
      <c r="E16" s="203">
        <v>10</v>
      </c>
      <c r="F16" s="203">
        <v>10</v>
      </c>
      <c r="G16" s="203">
        <v>40</v>
      </c>
      <c r="H16" s="203">
        <v>0</v>
      </c>
      <c r="I16" s="203">
        <v>0</v>
      </c>
      <c r="J16" s="203">
        <v>0</v>
      </c>
      <c r="K16" s="203">
        <v>0</v>
      </c>
      <c r="L16" s="20">
        <v>70</v>
      </c>
      <c r="M16" s="20">
        <v>30</v>
      </c>
      <c r="N16" s="202">
        <f t="shared" si="1"/>
        <v>9</v>
      </c>
      <c r="O16" s="202">
        <f t="shared" si="1"/>
        <v>14</v>
      </c>
    </row>
    <row r="17" spans="1:15" ht="15">
      <c r="A17" s="247">
        <f t="shared" si="0"/>
        <v>10</v>
      </c>
      <c r="B17" s="247">
        <f t="shared" si="0"/>
        <v>15</v>
      </c>
      <c r="C17" s="248">
        <v>30</v>
      </c>
      <c r="D17" s="249">
        <v>100</v>
      </c>
      <c r="E17" s="248">
        <v>10</v>
      </c>
      <c r="F17" s="248">
        <v>10</v>
      </c>
      <c r="G17" s="248">
        <v>45</v>
      </c>
      <c r="H17" s="248">
        <v>0</v>
      </c>
      <c r="I17" s="248">
        <v>0</v>
      </c>
      <c r="J17" s="248">
        <v>0</v>
      </c>
      <c r="K17" s="248">
        <v>0</v>
      </c>
      <c r="L17" s="249">
        <v>75</v>
      </c>
      <c r="M17" s="249">
        <v>30</v>
      </c>
      <c r="N17" s="247">
        <f t="shared" si="1"/>
        <v>10</v>
      </c>
      <c r="O17" s="247">
        <f t="shared" si="1"/>
        <v>15</v>
      </c>
    </row>
    <row r="18" spans="1:15" ht="15">
      <c r="A18" s="202">
        <f t="shared" si="0"/>
        <v>11</v>
      </c>
      <c r="B18" s="202">
        <f t="shared" si="0"/>
        <v>16</v>
      </c>
      <c r="C18" s="203">
        <v>30</v>
      </c>
      <c r="D18" s="20">
        <v>100</v>
      </c>
      <c r="E18" s="203">
        <v>10</v>
      </c>
      <c r="F18" s="203">
        <v>10</v>
      </c>
      <c r="G18" s="203">
        <v>45</v>
      </c>
      <c r="H18" s="203">
        <v>0</v>
      </c>
      <c r="I18" s="203">
        <v>0</v>
      </c>
      <c r="J18" s="203">
        <v>0</v>
      </c>
      <c r="K18" s="203">
        <v>0</v>
      </c>
      <c r="L18" s="20">
        <v>75</v>
      </c>
      <c r="M18" s="20">
        <v>30</v>
      </c>
      <c r="N18" s="202">
        <f t="shared" si="1"/>
        <v>11</v>
      </c>
      <c r="O18" s="202">
        <f t="shared" si="1"/>
        <v>16</v>
      </c>
    </row>
    <row r="19" spans="1:15" ht="15">
      <c r="A19" s="204">
        <f t="shared" si="0"/>
        <v>12</v>
      </c>
      <c r="B19" s="204">
        <f t="shared" si="0"/>
        <v>17</v>
      </c>
      <c r="C19" s="203">
        <v>35</v>
      </c>
      <c r="D19" s="20">
        <v>100</v>
      </c>
      <c r="E19" s="203">
        <v>15</v>
      </c>
      <c r="F19" s="203">
        <v>10</v>
      </c>
      <c r="G19" s="203">
        <v>50</v>
      </c>
      <c r="H19" s="203">
        <v>0</v>
      </c>
      <c r="I19" s="203">
        <v>0</v>
      </c>
      <c r="J19" s="203">
        <v>0</v>
      </c>
      <c r="K19" s="203">
        <v>0</v>
      </c>
      <c r="L19" s="20">
        <v>80</v>
      </c>
      <c r="M19" s="20">
        <v>20</v>
      </c>
      <c r="N19" s="204">
        <f t="shared" si="1"/>
        <v>12</v>
      </c>
      <c r="O19" s="204">
        <f t="shared" si="1"/>
        <v>17</v>
      </c>
    </row>
    <row r="20" spans="1:15" ht="15">
      <c r="A20" s="202">
        <f t="shared" si="0"/>
        <v>13</v>
      </c>
      <c r="B20" s="202">
        <f t="shared" si="0"/>
        <v>18</v>
      </c>
      <c r="C20" s="203">
        <v>35</v>
      </c>
      <c r="D20" s="20">
        <v>90</v>
      </c>
      <c r="E20" s="203">
        <v>15</v>
      </c>
      <c r="F20" s="203">
        <v>10</v>
      </c>
      <c r="G20" s="203">
        <v>50</v>
      </c>
      <c r="H20" s="203">
        <v>0</v>
      </c>
      <c r="I20" s="203">
        <v>0</v>
      </c>
      <c r="J20" s="203">
        <v>0</v>
      </c>
      <c r="K20" s="203">
        <v>0</v>
      </c>
      <c r="L20" s="20">
        <v>80</v>
      </c>
      <c r="M20" s="20">
        <v>20</v>
      </c>
      <c r="N20" s="202">
        <f t="shared" si="1"/>
        <v>13</v>
      </c>
      <c r="O20" s="202">
        <f t="shared" si="1"/>
        <v>18</v>
      </c>
    </row>
    <row r="21" spans="1:15" ht="15">
      <c r="A21" s="202">
        <f t="shared" si="0"/>
        <v>14</v>
      </c>
      <c r="B21" s="202">
        <f t="shared" si="0"/>
        <v>19</v>
      </c>
      <c r="C21" s="203">
        <v>30</v>
      </c>
      <c r="D21" s="20">
        <v>90</v>
      </c>
      <c r="E21" s="203">
        <v>15</v>
      </c>
      <c r="F21" s="203">
        <v>10</v>
      </c>
      <c r="G21" s="203">
        <v>45</v>
      </c>
      <c r="H21" s="203">
        <v>0</v>
      </c>
      <c r="I21" s="203">
        <v>0</v>
      </c>
      <c r="J21" s="203">
        <v>0</v>
      </c>
      <c r="K21" s="203">
        <v>0</v>
      </c>
      <c r="L21" s="20">
        <v>85</v>
      </c>
      <c r="M21" s="20">
        <v>25</v>
      </c>
      <c r="N21" s="202">
        <f t="shared" si="1"/>
        <v>14</v>
      </c>
      <c r="O21" s="202">
        <f t="shared" si="1"/>
        <v>19</v>
      </c>
    </row>
    <row r="22" spans="1:15" ht="15">
      <c r="A22" s="204">
        <f t="shared" si="0"/>
        <v>15</v>
      </c>
      <c r="B22" s="204">
        <f t="shared" si="0"/>
        <v>20</v>
      </c>
      <c r="C22" s="203">
        <v>20</v>
      </c>
      <c r="D22" s="203">
        <v>90</v>
      </c>
      <c r="E22" s="203">
        <v>10</v>
      </c>
      <c r="F22" s="203">
        <v>10</v>
      </c>
      <c r="G22" s="203">
        <v>45</v>
      </c>
      <c r="H22" s="203">
        <v>0</v>
      </c>
      <c r="I22" s="203">
        <v>0</v>
      </c>
      <c r="J22" s="203">
        <v>0</v>
      </c>
      <c r="K22" s="203">
        <v>0</v>
      </c>
      <c r="L22" s="203">
        <v>90</v>
      </c>
      <c r="M22" s="20">
        <v>25</v>
      </c>
      <c r="N22" s="204">
        <f t="shared" si="1"/>
        <v>15</v>
      </c>
      <c r="O22" s="204">
        <f t="shared" si="1"/>
        <v>20</v>
      </c>
    </row>
    <row r="23" spans="1:15" ht="15">
      <c r="A23" s="202">
        <f t="shared" si="0"/>
        <v>16</v>
      </c>
      <c r="B23" s="202">
        <f t="shared" si="0"/>
        <v>21</v>
      </c>
      <c r="C23" s="203">
        <v>20</v>
      </c>
      <c r="D23" s="20">
        <v>90</v>
      </c>
      <c r="E23" s="203">
        <v>10</v>
      </c>
      <c r="F23" s="203">
        <v>10</v>
      </c>
      <c r="G23" s="203">
        <v>30</v>
      </c>
      <c r="H23" s="203">
        <v>0</v>
      </c>
      <c r="I23" s="203">
        <v>0</v>
      </c>
      <c r="J23" s="203">
        <v>0</v>
      </c>
      <c r="K23" s="203">
        <v>0</v>
      </c>
      <c r="L23" s="20">
        <v>90</v>
      </c>
      <c r="M23" s="20">
        <v>30</v>
      </c>
      <c r="N23" s="202">
        <f t="shared" si="1"/>
        <v>16</v>
      </c>
      <c r="O23" s="202">
        <f t="shared" si="1"/>
        <v>21</v>
      </c>
    </row>
    <row r="24" spans="1:15" ht="15">
      <c r="A24" s="202">
        <f t="shared" si="0"/>
        <v>17</v>
      </c>
      <c r="B24" s="202">
        <f t="shared" si="0"/>
        <v>22</v>
      </c>
      <c r="C24" s="203">
        <v>10</v>
      </c>
      <c r="D24" s="20">
        <v>90</v>
      </c>
      <c r="E24" s="203">
        <v>10</v>
      </c>
      <c r="F24" s="203">
        <v>10</v>
      </c>
      <c r="G24" s="203">
        <v>30</v>
      </c>
      <c r="H24" s="203">
        <v>0</v>
      </c>
      <c r="I24" s="203">
        <v>0</v>
      </c>
      <c r="J24" s="203">
        <v>0</v>
      </c>
      <c r="K24" s="203">
        <v>0</v>
      </c>
      <c r="L24" s="20">
        <v>70</v>
      </c>
      <c r="M24" s="20">
        <v>30</v>
      </c>
      <c r="N24" s="202">
        <f t="shared" si="1"/>
        <v>17</v>
      </c>
      <c r="O24" s="202">
        <f t="shared" si="1"/>
        <v>22</v>
      </c>
    </row>
    <row r="25" spans="1:15" ht="15">
      <c r="A25" s="247">
        <f t="shared" si="0"/>
        <v>18</v>
      </c>
      <c r="B25" s="247">
        <f t="shared" si="0"/>
        <v>23</v>
      </c>
      <c r="C25" s="248">
        <v>10</v>
      </c>
      <c r="D25" s="249">
        <v>90</v>
      </c>
      <c r="E25" s="248">
        <v>10</v>
      </c>
      <c r="F25" s="248">
        <v>10</v>
      </c>
      <c r="G25" s="248">
        <v>30</v>
      </c>
      <c r="H25" s="248">
        <v>0</v>
      </c>
      <c r="I25" s="248">
        <v>0</v>
      </c>
      <c r="J25" s="248">
        <v>0</v>
      </c>
      <c r="K25" s="248">
        <v>0</v>
      </c>
      <c r="L25" s="249">
        <v>70</v>
      </c>
      <c r="M25" s="249">
        <v>30</v>
      </c>
      <c r="N25" s="247">
        <f t="shared" si="1"/>
        <v>18</v>
      </c>
      <c r="O25" s="247">
        <f t="shared" si="1"/>
        <v>23</v>
      </c>
    </row>
    <row r="26" spans="1:15" ht="15">
      <c r="A26" s="202">
        <f t="shared" si="0"/>
        <v>19</v>
      </c>
      <c r="B26" s="202">
        <f t="shared" si="0"/>
        <v>24</v>
      </c>
      <c r="C26" s="203">
        <v>10</v>
      </c>
      <c r="D26" s="20">
        <v>60</v>
      </c>
      <c r="E26" s="203">
        <v>10</v>
      </c>
      <c r="F26" s="203">
        <v>10</v>
      </c>
      <c r="G26" s="203">
        <v>25</v>
      </c>
      <c r="H26" s="203">
        <v>0</v>
      </c>
      <c r="I26" s="203">
        <v>0</v>
      </c>
      <c r="J26" s="203">
        <v>0</v>
      </c>
      <c r="K26" s="203">
        <v>0</v>
      </c>
      <c r="L26" s="20">
        <v>65</v>
      </c>
      <c r="M26" s="20">
        <v>20</v>
      </c>
      <c r="N26" s="202">
        <f t="shared" si="1"/>
        <v>19</v>
      </c>
      <c r="O26" s="202">
        <f t="shared" si="1"/>
        <v>24</v>
      </c>
    </row>
    <row r="27" spans="1:15" ht="15">
      <c r="A27" s="202">
        <v>20</v>
      </c>
      <c r="B27" s="202">
        <v>1</v>
      </c>
      <c r="C27" s="203">
        <v>10</v>
      </c>
      <c r="D27" s="20">
        <v>50</v>
      </c>
      <c r="E27" s="203">
        <v>10</v>
      </c>
      <c r="F27" s="203">
        <v>10</v>
      </c>
      <c r="G27" s="203">
        <v>25</v>
      </c>
      <c r="H27" s="203">
        <v>0</v>
      </c>
      <c r="I27" s="203">
        <v>0</v>
      </c>
      <c r="J27" s="203">
        <v>0</v>
      </c>
      <c r="K27" s="203">
        <v>0</v>
      </c>
      <c r="L27" s="20">
        <v>60</v>
      </c>
      <c r="M27" s="20">
        <v>20</v>
      </c>
      <c r="N27" s="202">
        <v>20</v>
      </c>
      <c r="O27" s="202">
        <v>1</v>
      </c>
    </row>
    <row r="28" spans="1:15" ht="15">
      <c r="A28" s="202">
        <f aca="true" t="shared" si="2" ref="A28:B31">A27+1</f>
        <v>21</v>
      </c>
      <c r="B28" s="202">
        <f t="shared" si="2"/>
        <v>2</v>
      </c>
      <c r="C28" s="203">
        <v>10</v>
      </c>
      <c r="D28" s="20">
        <v>50</v>
      </c>
      <c r="E28" s="203">
        <v>10</v>
      </c>
      <c r="F28" s="203">
        <v>0</v>
      </c>
      <c r="G28" s="203">
        <v>25</v>
      </c>
      <c r="H28" s="203">
        <v>0</v>
      </c>
      <c r="I28" s="203">
        <v>0</v>
      </c>
      <c r="J28" s="203">
        <v>0</v>
      </c>
      <c r="K28" s="203">
        <v>0</v>
      </c>
      <c r="L28" s="20">
        <v>60</v>
      </c>
      <c r="M28" s="20">
        <v>15</v>
      </c>
      <c r="N28" s="202">
        <f aca="true" t="shared" si="3" ref="N28:O31">N27+1</f>
        <v>21</v>
      </c>
      <c r="O28" s="202">
        <f t="shared" si="3"/>
        <v>2</v>
      </c>
    </row>
    <row r="29" spans="1:15" ht="15">
      <c r="A29" s="202">
        <f t="shared" si="2"/>
        <v>22</v>
      </c>
      <c r="B29" s="202">
        <f t="shared" si="2"/>
        <v>3</v>
      </c>
      <c r="C29" s="203">
        <v>10</v>
      </c>
      <c r="D29" s="20">
        <v>50</v>
      </c>
      <c r="E29" s="203">
        <v>10</v>
      </c>
      <c r="F29" s="203">
        <v>0</v>
      </c>
      <c r="G29" s="203">
        <v>20</v>
      </c>
      <c r="H29" s="203">
        <v>0</v>
      </c>
      <c r="I29" s="203">
        <v>0</v>
      </c>
      <c r="J29" s="203">
        <v>0</v>
      </c>
      <c r="K29" s="203">
        <v>0</v>
      </c>
      <c r="L29" s="20">
        <v>50</v>
      </c>
      <c r="M29" s="20">
        <v>15</v>
      </c>
      <c r="N29" s="202">
        <f t="shared" si="3"/>
        <v>22</v>
      </c>
      <c r="O29" s="202">
        <f t="shared" si="3"/>
        <v>3</v>
      </c>
    </row>
    <row r="30" spans="1:15" ht="15">
      <c r="A30" s="204">
        <f t="shared" si="2"/>
        <v>23</v>
      </c>
      <c r="B30" s="204">
        <f t="shared" si="2"/>
        <v>4</v>
      </c>
      <c r="C30" s="203">
        <v>10</v>
      </c>
      <c r="D30" s="20">
        <v>50</v>
      </c>
      <c r="E30" s="203">
        <v>10</v>
      </c>
      <c r="F30" s="203">
        <v>0</v>
      </c>
      <c r="G30" s="203">
        <v>20</v>
      </c>
      <c r="H30" s="203">
        <v>0</v>
      </c>
      <c r="I30" s="203">
        <v>0</v>
      </c>
      <c r="J30" s="203">
        <v>0</v>
      </c>
      <c r="K30" s="203">
        <v>0</v>
      </c>
      <c r="L30" s="20">
        <v>50</v>
      </c>
      <c r="M30" s="20">
        <v>15</v>
      </c>
      <c r="N30" s="204">
        <f t="shared" si="3"/>
        <v>23</v>
      </c>
      <c r="O30" s="204">
        <f t="shared" si="3"/>
        <v>4</v>
      </c>
    </row>
    <row r="31" spans="1:15" ht="15">
      <c r="A31" s="202">
        <f t="shared" si="2"/>
        <v>24</v>
      </c>
      <c r="B31" s="202">
        <f t="shared" si="2"/>
        <v>5</v>
      </c>
      <c r="C31" s="203">
        <v>10</v>
      </c>
      <c r="D31" s="20">
        <v>50</v>
      </c>
      <c r="E31" s="203">
        <v>10</v>
      </c>
      <c r="F31" s="203">
        <v>0</v>
      </c>
      <c r="G31" s="203">
        <v>20</v>
      </c>
      <c r="H31" s="203">
        <v>0</v>
      </c>
      <c r="I31" s="203">
        <v>0</v>
      </c>
      <c r="J31" s="203">
        <v>0</v>
      </c>
      <c r="K31" s="203">
        <v>0</v>
      </c>
      <c r="L31" s="20">
        <v>50</v>
      </c>
      <c r="M31" s="20">
        <v>15</v>
      </c>
      <c r="N31" s="202">
        <f t="shared" si="3"/>
        <v>24</v>
      </c>
      <c r="O31" s="202">
        <f t="shared" si="3"/>
        <v>5</v>
      </c>
    </row>
    <row r="32" spans="1:15" ht="15">
      <c r="A32" s="209"/>
      <c r="B32" s="209"/>
      <c r="C32" s="206"/>
      <c r="D32" s="212"/>
      <c r="E32" s="209"/>
      <c r="F32" s="212"/>
      <c r="G32" s="212"/>
      <c r="H32" s="209"/>
      <c r="I32" s="206"/>
      <c r="J32" s="207"/>
      <c r="K32" s="209"/>
      <c r="L32" s="209"/>
      <c r="M32" s="209"/>
      <c r="N32" s="209"/>
      <c r="O32" s="209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3"/>
  <sheetViews>
    <sheetView zoomScale="80" zoomScaleNormal="80" zoomScalePageLayoutView="0" workbookViewId="0" topLeftCell="A1">
      <selection activeCell="X21" sqref="X21"/>
    </sheetView>
  </sheetViews>
  <sheetFormatPr defaultColWidth="9.140625" defaultRowHeight="15"/>
  <cols>
    <col min="1" max="1" width="6.57421875" style="6" customWidth="1"/>
    <col min="2" max="2" width="5.7109375" style="6" customWidth="1"/>
    <col min="3" max="14" width="9.140625" style="6" customWidth="1"/>
    <col min="15" max="15" width="6.8515625" style="6" customWidth="1"/>
    <col min="16" max="16" width="5.8515625" style="6" customWidth="1"/>
    <col min="17" max="16384" width="9.140625" style="6" customWidth="1"/>
  </cols>
  <sheetData>
    <row r="1" spans="1:16" ht="15">
      <c r="A1" s="205" t="s">
        <v>393</v>
      </c>
      <c r="C1" s="289"/>
      <c r="K1" s="207"/>
      <c r="L1" s="208"/>
      <c r="M1" s="209" t="s">
        <v>0</v>
      </c>
      <c r="N1" s="209"/>
      <c r="O1" s="209"/>
      <c r="P1" s="209"/>
    </row>
    <row r="2" spans="1:16" ht="15">
      <c r="A2" s="209"/>
      <c r="B2" s="206" t="s">
        <v>312</v>
      </c>
      <c r="C2" s="206"/>
      <c r="I2" s="209" t="s">
        <v>357</v>
      </c>
      <c r="K2" s="207"/>
      <c r="L2" s="208"/>
      <c r="M2" s="209"/>
      <c r="N2" s="209"/>
      <c r="O2" s="209"/>
      <c r="P2" s="209"/>
    </row>
    <row r="3" spans="1:16" ht="15">
      <c r="A3" s="209"/>
      <c r="B3" s="206"/>
      <c r="C3" s="206"/>
      <c r="K3" s="207"/>
      <c r="L3" s="208"/>
      <c r="M3" s="208"/>
      <c r="N3" s="208"/>
      <c r="O3" s="209"/>
      <c r="P3" s="209"/>
    </row>
    <row r="4" spans="1:16" ht="15">
      <c r="A4" s="381" t="s">
        <v>1</v>
      </c>
      <c r="B4" s="381" t="s">
        <v>11</v>
      </c>
      <c r="C4" s="221" t="s">
        <v>313</v>
      </c>
      <c r="D4" s="20" t="s">
        <v>338</v>
      </c>
      <c r="E4" s="221" t="s">
        <v>251</v>
      </c>
      <c r="F4" s="220" t="s">
        <v>252</v>
      </c>
      <c r="G4" s="220" t="s">
        <v>283</v>
      </c>
      <c r="H4" s="220" t="s">
        <v>250</v>
      </c>
      <c r="I4" s="203" t="s">
        <v>254</v>
      </c>
      <c r="J4" s="203" t="s">
        <v>256</v>
      </c>
      <c r="K4" s="203" t="s">
        <v>263</v>
      </c>
      <c r="L4" s="20" t="s">
        <v>257</v>
      </c>
      <c r="M4" s="20" t="s">
        <v>43</v>
      </c>
      <c r="N4" s="20" t="s">
        <v>259</v>
      </c>
      <c r="O4" s="381" t="s">
        <v>1</v>
      </c>
      <c r="P4" s="381" t="s">
        <v>11</v>
      </c>
    </row>
    <row r="5" spans="1:16" ht="15">
      <c r="A5" s="381"/>
      <c r="B5" s="381"/>
      <c r="C5" s="203"/>
      <c r="D5" s="20"/>
      <c r="E5" s="203"/>
      <c r="F5" s="20"/>
      <c r="G5" s="20"/>
      <c r="H5" s="20"/>
      <c r="I5" s="203"/>
      <c r="J5" s="203"/>
      <c r="K5" s="203"/>
      <c r="L5" s="20"/>
      <c r="M5" s="20"/>
      <c r="N5" s="20"/>
      <c r="O5" s="381"/>
      <c r="P5" s="381"/>
    </row>
    <row r="6" spans="1:16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03" t="s">
        <v>5</v>
      </c>
      <c r="I6" s="211" t="s">
        <v>5</v>
      </c>
      <c r="J6" s="203" t="s">
        <v>5</v>
      </c>
      <c r="K6" s="203" t="s">
        <v>5</v>
      </c>
      <c r="L6" s="203" t="s">
        <v>5</v>
      </c>
      <c r="M6" s="203" t="s">
        <v>5</v>
      </c>
      <c r="N6" s="203" t="s">
        <v>5</v>
      </c>
      <c r="O6" s="381"/>
      <c r="P6" s="381"/>
    </row>
    <row r="7" spans="1:28" ht="15">
      <c r="A7" s="257">
        <v>0</v>
      </c>
      <c r="B7" s="257">
        <v>5</v>
      </c>
      <c r="C7" s="258">
        <v>65</v>
      </c>
      <c r="D7" s="259">
        <v>28</v>
      </c>
      <c r="E7" s="258">
        <v>15</v>
      </c>
      <c r="F7" s="258">
        <v>35</v>
      </c>
      <c r="G7" s="258">
        <v>10</v>
      </c>
      <c r="H7" s="259">
        <v>0</v>
      </c>
      <c r="I7" s="258">
        <v>5</v>
      </c>
      <c r="J7" s="258">
        <v>0</v>
      </c>
      <c r="K7" s="258">
        <v>0</v>
      </c>
      <c r="L7" s="259">
        <v>10</v>
      </c>
      <c r="M7" s="259">
        <v>18</v>
      </c>
      <c r="N7" s="259">
        <v>0</v>
      </c>
      <c r="O7" s="257">
        <v>0</v>
      </c>
      <c r="P7" s="257">
        <v>5</v>
      </c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</row>
    <row r="8" spans="1:28" s="255" customFormat="1" ht="15">
      <c r="A8" s="247">
        <v>1</v>
      </c>
      <c r="B8" s="247">
        <v>6</v>
      </c>
      <c r="C8" s="248">
        <v>65</v>
      </c>
      <c r="D8" s="249">
        <v>28</v>
      </c>
      <c r="E8" s="248">
        <v>15</v>
      </c>
      <c r="F8" s="248">
        <v>35</v>
      </c>
      <c r="G8" s="248">
        <v>10</v>
      </c>
      <c r="H8" s="249">
        <v>0</v>
      </c>
      <c r="I8" s="248">
        <v>5</v>
      </c>
      <c r="J8" s="248">
        <v>0</v>
      </c>
      <c r="K8" s="248">
        <v>0</v>
      </c>
      <c r="L8" s="249">
        <v>10</v>
      </c>
      <c r="M8" s="249">
        <v>18</v>
      </c>
      <c r="N8" s="249">
        <v>0</v>
      </c>
      <c r="O8" s="247">
        <v>1</v>
      </c>
      <c r="P8" s="247">
        <v>6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</row>
    <row r="9" spans="1:28" ht="15">
      <c r="A9" s="257">
        <v>2</v>
      </c>
      <c r="B9" s="257">
        <v>7</v>
      </c>
      <c r="C9" s="258">
        <v>70</v>
      </c>
      <c r="D9" s="259">
        <v>33</v>
      </c>
      <c r="E9" s="258">
        <v>18</v>
      </c>
      <c r="F9" s="258">
        <v>37</v>
      </c>
      <c r="G9" s="258">
        <v>10</v>
      </c>
      <c r="H9" s="259">
        <v>0</v>
      </c>
      <c r="I9" s="258">
        <v>5</v>
      </c>
      <c r="J9" s="258">
        <v>0</v>
      </c>
      <c r="K9" s="258">
        <v>0</v>
      </c>
      <c r="L9" s="259">
        <v>13</v>
      </c>
      <c r="M9" s="259">
        <v>20</v>
      </c>
      <c r="N9" s="259">
        <v>0</v>
      </c>
      <c r="O9" s="257">
        <v>2</v>
      </c>
      <c r="P9" s="257">
        <v>7</v>
      </c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</row>
    <row r="10" spans="1:28" ht="15">
      <c r="A10" s="257">
        <v>3</v>
      </c>
      <c r="B10" s="257">
        <v>8</v>
      </c>
      <c r="C10" s="258">
        <v>80</v>
      </c>
      <c r="D10" s="259">
        <v>43</v>
      </c>
      <c r="E10" s="258">
        <v>20</v>
      </c>
      <c r="F10" s="258">
        <v>40</v>
      </c>
      <c r="G10" s="258">
        <v>15</v>
      </c>
      <c r="H10" s="259">
        <v>0</v>
      </c>
      <c r="I10" s="258">
        <v>5</v>
      </c>
      <c r="J10" s="258">
        <v>0</v>
      </c>
      <c r="K10" s="258">
        <v>5</v>
      </c>
      <c r="L10" s="259">
        <v>15</v>
      </c>
      <c r="M10" s="259">
        <v>23</v>
      </c>
      <c r="N10" s="259">
        <v>0</v>
      </c>
      <c r="O10" s="257">
        <v>3</v>
      </c>
      <c r="P10" s="257">
        <v>8</v>
      </c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</row>
    <row r="11" spans="1:28" ht="15">
      <c r="A11" s="257">
        <f aca="true" t="shared" si="0" ref="A11:B26">A10+1</f>
        <v>4</v>
      </c>
      <c r="B11" s="257">
        <f t="shared" si="0"/>
        <v>9</v>
      </c>
      <c r="C11" s="258">
        <v>95</v>
      </c>
      <c r="D11" s="259">
        <v>49</v>
      </c>
      <c r="E11" s="258">
        <v>25</v>
      </c>
      <c r="F11" s="258">
        <v>45</v>
      </c>
      <c r="G11" s="258">
        <v>20</v>
      </c>
      <c r="H11" s="259">
        <v>0</v>
      </c>
      <c r="I11" s="258">
        <v>5</v>
      </c>
      <c r="J11" s="258">
        <v>0</v>
      </c>
      <c r="K11" s="258">
        <v>5</v>
      </c>
      <c r="L11" s="259">
        <v>21</v>
      </c>
      <c r="M11" s="259">
        <v>23</v>
      </c>
      <c r="N11" s="259">
        <v>0</v>
      </c>
      <c r="O11" s="257">
        <f aca="true" t="shared" si="1" ref="O11:P26">O10+1</f>
        <v>4</v>
      </c>
      <c r="P11" s="257">
        <f t="shared" si="1"/>
        <v>9</v>
      </c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</row>
    <row r="12" spans="1:28" ht="15">
      <c r="A12" s="261">
        <f t="shared" si="0"/>
        <v>5</v>
      </c>
      <c r="B12" s="261">
        <f t="shared" si="0"/>
        <v>10</v>
      </c>
      <c r="C12" s="258">
        <v>125</v>
      </c>
      <c r="D12" s="259">
        <v>70</v>
      </c>
      <c r="E12" s="258">
        <v>40</v>
      </c>
      <c r="F12" s="258">
        <v>60</v>
      </c>
      <c r="G12" s="258">
        <v>20</v>
      </c>
      <c r="H12" s="259">
        <v>0</v>
      </c>
      <c r="I12" s="258">
        <v>5</v>
      </c>
      <c r="J12" s="258">
        <v>0</v>
      </c>
      <c r="K12" s="258">
        <v>5</v>
      </c>
      <c r="L12" s="259">
        <v>40</v>
      </c>
      <c r="M12" s="259">
        <v>25</v>
      </c>
      <c r="N12" s="259">
        <v>0</v>
      </c>
      <c r="O12" s="261">
        <f t="shared" si="1"/>
        <v>5</v>
      </c>
      <c r="P12" s="261">
        <f t="shared" si="1"/>
        <v>10</v>
      </c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</row>
    <row r="13" spans="1:28" s="255" customFormat="1" ht="15">
      <c r="A13" s="257">
        <f t="shared" si="0"/>
        <v>6</v>
      </c>
      <c r="B13" s="257">
        <f t="shared" si="0"/>
        <v>11</v>
      </c>
      <c r="C13" s="258">
        <v>125</v>
      </c>
      <c r="D13" s="259">
        <v>72</v>
      </c>
      <c r="E13" s="258">
        <v>48</v>
      </c>
      <c r="F13" s="258">
        <v>60</v>
      </c>
      <c r="G13" s="258">
        <v>28</v>
      </c>
      <c r="H13" s="259">
        <v>0</v>
      </c>
      <c r="I13" s="258">
        <v>5</v>
      </c>
      <c r="J13" s="258">
        <v>0</v>
      </c>
      <c r="K13" s="258">
        <v>5</v>
      </c>
      <c r="L13" s="259">
        <v>40</v>
      </c>
      <c r="M13" s="259">
        <v>27</v>
      </c>
      <c r="N13" s="259">
        <v>0</v>
      </c>
      <c r="O13" s="257">
        <f t="shared" si="1"/>
        <v>6</v>
      </c>
      <c r="P13" s="257">
        <f t="shared" si="1"/>
        <v>11</v>
      </c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</row>
    <row r="14" spans="1:28" ht="15">
      <c r="A14" s="247">
        <f t="shared" si="0"/>
        <v>7</v>
      </c>
      <c r="B14" s="247">
        <f t="shared" si="0"/>
        <v>12</v>
      </c>
      <c r="C14" s="248">
        <v>128</v>
      </c>
      <c r="D14" s="249">
        <v>70</v>
      </c>
      <c r="E14" s="248">
        <v>42</v>
      </c>
      <c r="F14" s="248">
        <v>63</v>
      </c>
      <c r="G14" s="248">
        <v>18</v>
      </c>
      <c r="H14" s="249">
        <v>0</v>
      </c>
      <c r="I14" s="248">
        <v>5</v>
      </c>
      <c r="J14" s="248">
        <v>0</v>
      </c>
      <c r="K14" s="248">
        <v>5</v>
      </c>
      <c r="L14" s="249">
        <v>38</v>
      </c>
      <c r="M14" s="249">
        <v>27</v>
      </c>
      <c r="N14" s="249">
        <v>0</v>
      </c>
      <c r="O14" s="247">
        <f t="shared" si="1"/>
        <v>7</v>
      </c>
      <c r="P14" s="247">
        <f t="shared" si="1"/>
        <v>12</v>
      </c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</row>
    <row r="15" spans="1:28" ht="15">
      <c r="A15" s="257">
        <f t="shared" si="0"/>
        <v>8</v>
      </c>
      <c r="B15" s="257">
        <f t="shared" si="0"/>
        <v>13</v>
      </c>
      <c r="C15" s="258">
        <v>128</v>
      </c>
      <c r="D15" s="259">
        <v>70</v>
      </c>
      <c r="E15" s="258">
        <v>42</v>
      </c>
      <c r="F15" s="258">
        <v>63</v>
      </c>
      <c r="G15" s="258">
        <v>18</v>
      </c>
      <c r="H15" s="259">
        <v>0</v>
      </c>
      <c r="I15" s="258">
        <v>5</v>
      </c>
      <c r="J15" s="258">
        <v>0</v>
      </c>
      <c r="K15" s="258">
        <v>5</v>
      </c>
      <c r="L15" s="259">
        <v>38</v>
      </c>
      <c r="M15" s="259">
        <v>27</v>
      </c>
      <c r="N15" s="259">
        <v>0</v>
      </c>
      <c r="O15" s="257">
        <f t="shared" si="1"/>
        <v>8</v>
      </c>
      <c r="P15" s="257">
        <f t="shared" si="1"/>
        <v>13</v>
      </c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</row>
    <row r="16" spans="1:28" ht="15">
      <c r="A16" s="257">
        <f t="shared" si="0"/>
        <v>9</v>
      </c>
      <c r="B16" s="257">
        <f t="shared" si="0"/>
        <v>14</v>
      </c>
      <c r="C16" s="258">
        <v>128</v>
      </c>
      <c r="D16" s="259">
        <v>65</v>
      </c>
      <c r="E16" s="258">
        <v>35</v>
      </c>
      <c r="F16" s="258">
        <v>68</v>
      </c>
      <c r="G16" s="258">
        <v>20</v>
      </c>
      <c r="H16" s="259">
        <v>0</v>
      </c>
      <c r="I16" s="258">
        <v>5</v>
      </c>
      <c r="J16" s="258">
        <v>0</v>
      </c>
      <c r="K16" s="258">
        <v>3</v>
      </c>
      <c r="L16" s="259">
        <v>38</v>
      </c>
      <c r="M16" s="259">
        <v>25</v>
      </c>
      <c r="N16" s="259">
        <v>0</v>
      </c>
      <c r="O16" s="257">
        <f t="shared" si="1"/>
        <v>9</v>
      </c>
      <c r="P16" s="257">
        <f t="shared" si="1"/>
        <v>14</v>
      </c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</row>
    <row r="17" spans="1:28" ht="15">
      <c r="A17" s="247">
        <f t="shared" si="0"/>
        <v>10</v>
      </c>
      <c r="B17" s="247">
        <f t="shared" si="0"/>
        <v>15</v>
      </c>
      <c r="C17" s="248">
        <v>128</v>
      </c>
      <c r="D17" s="249">
        <v>65</v>
      </c>
      <c r="E17" s="248">
        <v>35</v>
      </c>
      <c r="F17" s="248">
        <v>68</v>
      </c>
      <c r="G17" s="248">
        <v>20</v>
      </c>
      <c r="H17" s="249">
        <v>0</v>
      </c>
      <c r="I17" s="248">
        <v>5</v>
      </c>
      <c r="J17" s="248">
        <v>0</v>
      </c>
      <c r="K17" s="248">
        <v>3</v>
      </c>
      <c r="L17" s="249">
        <v>38</v>
      </c>
      <c r="M17" s="249">
        <v>25</v>
      </c>
      <c r="N17" s="249">
        <v>0</v>
      </c>
      <c r="O17" s="247">
        <f t="shared" si="1"/>
        <v>10</v>
      </c>
      <c r="P17" s="247">
        <f t="shared" si="1"/>
        <v>15</v>
      </c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</row>
    <row r="18" spans="1:28" ht="15">
      <c r="A18" s="257">
        <f t="shared" si="0"/>
        <v>11</v>
      </c>
      <c r="B18" s="257">
        <f t="shared" si="0"/>
        <v>16</v>
      </c>
      <c r="C18" s="258">
        <v>128</v>
      </c>
      <c r="D18" s="259">
        <v>65</v>
      </c>
      <c r="E18" s="258">
        <v>35</v>
      </c>
      <c r="F18" s="258">
        <v>65</v>
      </c>
      <c r="G18" s="258">
        <v>20</v>
      </c>
      <c r="H18" s="259">
        <v>0</v>
      </c>
      <c r="I18" s="258">
        <v>5</v>
      </c>
      <c r="J18" s="258">
        <v>0</v>
      </c>
      <c r="K18" s="258">
        <v>3</v>
      </c>
      <c r="L18" s="259">
        <v>38</v>
      </c>
      <c r="M18" s="259">
        <v>25</v>
      </c>
      <c r="N18" s="259">
        <v>0</v>
      </c>
      <c r="O18" s="257">
        <f t="shared" si="1"/>
        <v>11</v>
      </c>
      <c r="P18" s="257">
        <f t="shared" si="1"/>
        <v>16</v>
      </c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</row>
    <row r="19" spans="1:28" ht="15">
      <c r="A19" s="261">
        <f t="shared" si="0"/>
        <v>12</v>
      </c>
      <c r="B19" s="261">
        <f t="shared" si="0"/>
        <v>17</v>
      </c>
      <c r="C19" s="258">
        <v>128</v>
      </c>
      <c r="D19" s="259">
        <v>76</v>
      </c>
      <c r="E19" s="258">
        <v>40</v>
      </c>
      <c r="F19" s="258">
        <v>65</v>
      </c>
      <c r="G19" s="258">
        <v>20</v>
      </c>
      <c r="H19" s="259">
        <v>0</v>
      </c>
      <c r="I19" s="258">
        <v>3</v>
      </c>
      <c r="J19" s="258">
        <v>0</v>
      </c>
      <c r="K19" s="258">
        <v>10</v>
      </c>
      <c r="L19" s="259">
        <v>32</v>
      </c>
      <c r="M19" s="259">
        <v>28</v>
      </c>
      <c r="N19" s="259">
        <v>0</v>
      </c>
      <c r="O19" s="261">
        <f t="shared" si="1"/>
        <v>12</v>
      </c>
      <c r="P19" s="261">
        <f t="shared" si="1"/>
        <v>17</v>
      </c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</row>
    <row r="20" spans="1:28" ht="15">
      <c r="A20" s="257">
        <f t="shared" si="0"/>
        <v>13</v>
      </c>
      <c r="B20" s="257">
        <f t="shared" si="0"/>
        <v>18</v>
      </c>
      <c r="C20" s="258">
        <v>128</v>
      </c>
      <c r="D20" s="259">
        <v>70</v>
      </c>
      <c r="E20" s="258">
        <v>40</v>
      </c>
      <c r="F20" s="258">
        <v>68</v>
      </c>
      <c r="G20" s="258">
        <v>20</v>
      </c>
      <c r="H20" s="259">
        <v>0</v>
      </c>
      <c r="I20" s="258">
        <v>3</v>
      </c>
      <c r="J20" s="258">
        <v>0</v>
      </c>
      <c r="K20" s="258">
        <v>10</v>
      </c>
      <c r="L20" s="259">
        <v>32</v>
      </c>
      <c r="M20" s="259">
        <v>28</v>
      </c>
      <c r="N20" s="259">
        <v>0</v>
      </c>
      <c r="O20" s="257">
        <f t="shared" si="1"/>
        <v>13</v>
      </c>
      <c r="P20" s="257">
        <f t="shared" si="1"/>
        <v>18</v>
      </c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</row>
    <row r="21" spans="1:28" ht="15">
      <c r="A21" s="257">
        <f t="shared" si="0"/>
        <v>14</v>
      </c>
      <c r="B21" s="257">
        <f t="shared" si="0"/>
        <v>19</v>
      </c>
      <c r="C21" s="258">
        <v>126</v>
      </c>
      <c r="D21" s="259">
        <v>60</v>
      </c>
      <c r="E21" s="258">
        <v>40</v>
      </c>
      <c r="F21" s="258">
        <v>68</v>
      </c>
      <c r="G21" s="258">
        <v>15</v>
      </c>
      <c r="H21" s="259">
        <v>0</v>
      </c>
      <c r="I21" s="258">
        <v>3</v>
      </c>
      <c r="J21" s="258">
        <v>0</v>
      </c>
      <c r="K21" s="258">
        <v>5</v>
      </c>
      <c r="L21" s="259">
        <v>30</v>
      </c>
      <c r="M21" s="259">
        <v>27</v>
      </c>
      <c r="N21" s="259">
        <v>0</v>
      </c>
      <c r="O21" s="257">
        <f t="shared" si="1"/>
        <v>14</v>
      </c>
      <c r="P21" s="257">
        <f t="shared" si="1"/>
        <v>19</v>
      </c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</row>
    <row r="22" spans="1:28" s="255" customFormat="1" ht="15">
      <c r="A22" s="261">
        <f t="shared" si="0"/>
        <v>15</v>
      </c>
      <c r="B22" s="261">
        <f t="shared" si="0"/>
        <v>20</v>
      </c>
      <c r="C22" s="304">
        <v>126</v>
      </c>
      <c r="D22" s="304">
        <v>60</v>
      </c>
      <c r="E22" s="304">
        <v>40</v>
      </c>
      <c r="F22" s="304">
        <v>68</v>
      </c>
      <c r="G22" s="304">
        <v>15</v>
      </c>
      <c r="H22" s="304">
        <v>0</v>
      </c>
      <c r="I22" s="304">
        <v>3</v>
      </c>
      <c r="J22" s="304">
        <v>0</v>
      </c>
      <c r="K22" s="304">
        <v>5</v>
      </c>
      <c r="L22" s="304">
        <v>30</v>
      </c>
      <c r="M22" s="304">
        <v>27</v>
      </c>
      <c r="N22" s="304">
        <v>0</v>
      </c>
      <c r="O22" s="261">
        <f t="shared" si="1"/>
        <v>15</v>
      </c>
      <c r="P22" s="261">
        <f t="shared" si="1"/>
        <v>20</v>
      </c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</row>
    <row r="23" spans="1:28" ht="15">
      <c r="A23" s="257">
        <f t="shared" si="0"/>
        <v>16</v>
      </c>
      <c r="B23" s="257">
        <f t="shared" si="0"/>
        <v>21</v>
      </c>
      <c r="C23" s="304">
        <v>126</v>
      </c>
      <c r="D23" s="305">
        <v>66</v>
      </c>
      <c r="E23" s="304">
        <v>40</v>
      </c>
      <c r="F23" s="304">
        <v>68</v>
      </c>
      <c r="G23" s="304">
        <v>15</v>
      </c>
      <c r="H23" s="305">
        <v>0</v>
      </c>
      <c r="I23" s="304">
        <v>3</v>
      </c>
      <c r="J23" s="304">
        <v>0</v>
      </c>
      <c r="K23" s="304">
        <v>5</v>
      </c>
      <c r="L23" s="305">
        <v>30</v>
      </c>
      <c r="M23" s="305">
        <v>27</v>
      </c>
      <c r="N23" s="305">
        <v>0</v>
      </c>
      <c r="O23" s="257">
        <f t="shared" si="1"/>
        <v>16</v>
      </c>
      <c r="P23" s="257">
        <f t="shared" si="1"/>
        <v>21</v>
      </c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</row>
    <row r="24" spans="1:28" ht="15">
      <c r="A24" s="257">
        <f t="shared" si="0"/>
        <v>17</v>
      </c>
      <c r="B24" s="257">
        <f t="shared" si="0"/>
        <v>22</v>
      </c>
      <c r="C24" s="304">
        <v>123</v>
      </c>
      <c r="D24" s="305">
        <v>70</v>
      </c>
      <c r="E24" s="304">
        <v>40</v>
      </c>
      <c r="F24" s="304">
        <v>63</v>
      </c>
      <c r="G24" s="304">
        <v>15</v>
      </c>
      <c r="H24" s="305">
        <v>0</v>
      </c>
      <c r="I24" s="304">
        <v>5</v>
      </c>
      <c r="J24" s="304">
        <v>0</v>
      </c>
      <c r="K24" s="304">
        <v>10</v>
      </c>
      <c r="L24" s="305">
        <v>30</v>
      </c>
      <c r="M24" s="305">
        <v>30</v>
      </c>
      <c r="N24" s="305">
        <v>0</v>
      </c>
      <c r="O24" s="257">
        <f t="shared" si="1"/>
        <v>17</v>
      </c>
      <c r="P24" s="257">
        <f t="shared" si="1"/>
        <v>22</v>
      </c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</row>
    <row r="25" spans="1:28" ht="15">
      <c r="A25" s="247">
        <f t="shared" si="0"/>
        <v>18</v>
      </c>
      <c r="B25" s="247">
        <f t="shared" si="0"/>
        <v>23</v>
      </c>
      <c r="C25" s="300">
        <v>123</v>
      </c>
      <c r="D25" s="300">
        <v>70</v>
      </c>
      <c r="E25" s="300">
        <v>40</v>
      </c>
      <c r="F25" s="300">
        <v>63</v>
      </c>
      <c r="G25" s="300">
        <v>15</v>
      </c>
      <c r="H25" s="300">
        <v>0</v>
      </c>
      <c r="I25" s="300">
        <v>5</v>
      </c>
      <c r="J25" s="300">
        <v>0</v>
      </c>
      <c r="K25" s="300">
        <v>10</v>
      </c>
      <c r="L25" s="300">
        <v>30</v>
      </c>
      <c r="M25" s="300">
        <v>30</v>
      </c>
      <c r="N25" s="300">
        <v>0</v>
      </c>
      <c r="O25" s="247">
        <f t="shared" si="1"/>
        <v>18</v>
      </c>
      <c r="P25" s="247">
        <f t="shared" si="1"/>
        <v>23</v>
      </c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</row>
    <row r="26" spans="1:28" ht="15">
      <c r="A26" s="257">
        <f t="shared" si="0"/>
        <v>19</v>
      </c>
      <c r="B26" s="257">
        <f t="shared" si="0"/>
        <v>24</v>
      </c>
      <c r="C26" s="304">
        <v>123</v>
      </c>
      <c r="D26" s="305">
        <v>70</v>
      </c>
      <c r="E26" s="304">
        <v>40</v>
      </c>
      <c r="F26" s="304">
        <v>63</v>
      </c>
      <c r="G26" s="304">
        <v>15</v>
      </c>
      <c r="H26" s="305">
        <v>0</v>
      </c>
      <c r="I26" s="304">
        <v>5</v>
      </c>
      <c r="J26" s="304">
        <v>0</v>
      </c>
      <c r="K26" s="304">
        <v>10</v>
      </c>
      <c r="L26" s="305">
        <v>30</v>
      </c>
      <c r="M26" s="305">
        <v>30</v>
      </c>
      <c r="N26" s="305">
        <v>0</v>
      </c>
      <c r="O26" s="257">
        <f t="shared" si="1"/>
        <v>19</v>
      </c>
      <c r="P26" s="257">
        <f t="shared" si="1"/>
        <v>24</v>
      </c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</row>
    <row r="27" spans="1:28" ht="15">
      <c r="A27" s="257">
        <v>20</v>
      </c>
      <c r="B27" s="257">
        <v>1</v>
      </c>
      <c r="C27" s="258">
        <v>111</v>
      </c>
      <c r="D27" s="259">
        <v>60</v>
      </c>
      <c r="E27" s="258">
        <v>35</v>
      </c>
      <c r="F27" s="258">
        <v>58</v>
      </c>
      <c r="G27" s="258">
        <v>13</v>
      </c>
      <c r="H27" s="259">
        <v>0</v>
      </c>
      <c r="I27" s="258">
        <v>5</v>
      </c>
      <c r="J27" s="258">
        <v>0</v>
      </c>
      <c r="K27" s="258">
        <v>7</v>
      </c>
      <c r="L27" s="259">
        <v>28</v>
      </c>
      <c r="M27" s="259">
        <v>27</v>
      </c>
      <c r="N27" s="259">
        <v>0</v>
      </c>
      <c r="O27" s="257">
        <v>20</v>
      </c>
      <c r="P27" s="257">
        <v>1</v>
      </c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</row>
    <row r="28" spans="1:28" ht="15">
      <c r="A28" s="257">
        <f aca="true" t="shared" si="2" ref="A28:B31">A27+1</f>
        <v>21</v>
      </c>
      <c r="B28" s="257">
        <f t="shared" si="2"/>
        <v>2</v>
      </c>
      <c r="C28" s="258">
        <v>111</v>
      </c>
      <c r="D28" s="259">
        <v>60</v>
      </c>
      <c r="E28" s="258">
        <v>35</v>
      </c>
      <c r="F28" s="258">
        <v>58</v>
      </c>
      <c r="G28" s="258">
        <v>13</v>
      </c>
      <c r="H28" s="259">
        <v>0</v>
      </c>
      <c r="I28" s="258">
        <v>5</v>
      </c>
      <c r="J28" s="258">
        <v>0</v>
      </c>
      <c r="K28" s="258">
        <v>7</v>
      </c>
      <c r="L28" s="259">
        <v>28</v>
      </c>
      <c r="M28" s="259">
        <v>27</v>
      </c>
      <c r="N28" s="259">
        <v>0</v>
      </c>
      <c r="O28" s="257">
        <f aca="true" t="shared" si="3" ref="O28:P31">O27+1</f>
        <v>21</v>
      </c>
      <c r="P28" s="257">
        <f t="shared" si="3"/>
        <v>2</v>
      </c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</row>
    <row r="29" spans="1:28" ht="15">
      <c r="A29" s="257">
        <f t="shared" si="2"/>
        <v>22</v>
      </c>
      <c r="B29" s="257">
        <f t="shared" si="2"/>
        <v>3</v>
      </c>
      <c r="C29" s="258">
        <v>95</v>
      </c>
      <c r="D29" s="259">
        <v>45</v>
      </c>
      <c r="E29" s="258">
        <v>30</v>
      </c>
      <c r="F29" s="258">
        <v>50</v>
      </c>
      <c r="G29" s="258">
        <v>10</v>
      </c>
      <c r="H29" s="259">
        <v>0</v>
      </c>
      <c r="I29" s="258">
        <v>5</v>
      </c>
      <c r="J29" s="258">
        <v>0</v>
      </c>
      <c r="K29" s="258">
        <v>5</v>
      </c>
      <c r="L29" s="259">
        <v>20</v>
      </c>
      <c r="M29" s="259">
        <v>20</v>
      </c>
      <c r="N29" s="259">
        <v>0</v>
      </c>
      <c r="O29" s="257">
        <f t="shared" si="3"/>
        <v>22</v>
      </c>
      <c r="P29" s="257">
        <f t="shared" si="3"/>
        <v>3</v>
      </c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</row>
    <row r="30" spans="1:28" s="255" customFormat="1" ht="15">
      <c r="A30" s="261">
        <f t="shared" si="2"/>
        <v>23</v>
      </c>
      <c r="B30" s="261">
        <f t="shared" si="2"/>
        <v>4</v>
      </c>
      <c r="C30" s="258">
        <v>95</v>
      </c>
      <c r="D30" s="259">
        <v>45</v>
      </c>
      <c r="E30" s="258">
        <v>30</v>
      </c>
      <c r="F30" s="258">
        <v>50</v>
      </c>
      <c r="G30" s="258">
        <v>10</v>
      </c>
      <c r="H30" s="259">
        <v>0</v>
      </c>
      <c r="I30" s="258">
        <v>5</v>
      </c>
      <c r="J30" s="258">
        <v>0</v>
      </c>
      <c r="K30" s="258">
        <v>5</v>
      </c>
      <c r="L30" s="259">
        <v>26</v>
      </c>
      <c r="M30" s="259">
        <v>20</v>
      </c>
      <c r="N30" s="259">
        <v>0</v>
      </c>
      <c r="O30" s="261">
        <f t="shared" si="3"/>
        <v>23</v>
      </c>
      <c r="P30" s="261">
        <f t="shared" si="3"/>
        <v>4</v>
      </c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</row>
    <row r="31" spans="1:28" ht="15">
      <c r="A31" s="257">
        <f t="shared" si="2"/>
        <v>24</v>
      </c>
      <c r="B31" s="257">
        <f t="shared" si="2"/>
        <v>5</v>
      </c>
      <c r="C31" s="258">
        <v>62</v>
      </c>
      <c r="D31" s="259">
        <v>33</v>
      </c>
      <c r="E31" s="258">
        <v>12</v>
      </c>
      <c r="F31" s="258">
        <v>35</v>
      </c>
      <c r="G31" s="258">
        <v>10</v>
      </c>
      <c r="H31" s="259">
        <v>0</v>
      </c>
      <c r="I31" s="258">
        <v>5</v>
      </c>
      <c r="J31" s="258">
        <v>0</v>
      </c>
      <c r="K31" s="258">
        <v>5</v>
      </c>
      <c r="L31" s="259">
        <v>15</v>
      </c>
      <c r="M31" s="259">
        <v>15</v>
      </c>
      <c r="N31" s="259">
        <v>0</v>
      </c>
      <c r="O31" s="257">
        <f t="shared" si="3"/>
        <v>24</v>
      </c>
      <c r="P31" s="257">
        <f t="shared" si="3"/>
        <v>5</v>
      </c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</row>
    <row r="32" spans="1:28" ht="15">
      <c r="A32" s="296"/>
      <c r="B32" s="296"/>
      <c r="C32" s="361"/>
      <c r="D32" s="298"/>
      <c r="E32" s="296"/>
      <c r="F32" s="298"/>
      <c r="G32" s="298"/>
      <c r="H32" s="298"/>
      <c r="I32" s="296"/>
      <c r="J32" s="361"/>
      <c r="K32" s="299"/>
      <c r="L32" s="296"/>
      <c r="M32" s="296"/>
      <c r="N32" s="296"/>
      <c r="O32" s="296"/>
      <c r="P32" s="29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</row>
    <row r="33" spans="1:28" ht="1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9">
      <selection activeCell="N40" sqref="N40"/>
    </sheetView>
  </sheetViews>
  <sheetFormatPr defaultColWidth="9.140625" defaultRowHeight="15"/>
  <cols>
    <col min="1" max="16384" width="9.140625" style="6" customWidth="1"/>
  </cols>
  <sheetData>
    <row r="1" spans="1:14" ht="15">
      <c r="A1" s="205" t="s">
        <v>393</v>
      </c>
      <c r="C1" s="289"/>
      <c r="J1" s="207"/>
      <c r="K1" s="208"/>
      <c r="L1" s="209" t="s">
        <v>0</v>
      </c>
      <c r="M1" s="209"/>
      <c r="N1" s="209"/>
    </row>
    <row r="2" spans="1:14" ht="15">
      <c r="A2" s="209"/>
      <c r="B2" s="206" t="s">
        <v>309</v>
      </c>
      <c r="C2" s="206"/>
      <c r="I2" s="209" t="s">
        <v>357</v>
      </c>
      <c r="J2" s="207"/>
      <c r="K2" s="208"/>
      <c r="L2" s="209"/>
      <c r="M2" s="209"/>
      <c r="N2" s="209"/>
    </row>
    <row r="3" spans="1:14" ht="15">
      <c r="A3" s="209"/>
      <c r="B3" s="206"/>
      <c r="C3" s="206"/>
      <c r="J3" s="207"/>
      <c r="K3" s="208"/>
      <c r="L3" s="208"/>
      <c r="M3" s="209"/>
      <c r="N3" s="209"/>
    </row>
    <row r="4" spans="1:14" ht="15">
      <c r="A4" s="381" t="s">
        <v>1</v>
      </c>
      <c r="B4" s="381" t="s">
        <v>11</v>
      </c>
      <c r="C4" s="203" t="s">
        <v>310</v>
      </c>
      <c r="D4" s="220" t="s">
        <v>311</v>
      </c>
      <c r="E4" s="221" t="s">
        <v>253</v>
      </c>
      <c r="F4" s="220" t="s">
        <v>283</v>
      </c>
      <c r="G4" s="221" t="s">
        <v>252</v>
      </c>
      <c r="H4" s="221" t="s">
        <v>251</v>
      </c>
      <c r="I4" s="20" t="s">
        <v>257</v>
      </c>
      <c r="J4" s="203" t="s">
        <v>258</v>
      </c>
      <c r="K4" s="20" t="s">
        <v>34</v>
      </c>
      <c r="L4" s="20" t="s">
        <v>259</v>
      </c>
      <c r="M4" s="381" t="s">
        <v>1</v>
      </c>
      <c r="N4" s="381" t="s">
        <v>11</v>
      </c>
    </row>
    <row r="5" spans="1:14" ht="15">
      <c r="A5" s="381"/>
      <c r="B5" s="381"/>
      <c r="C5" s="203"/>
      <c r="D5" s="20"/>
      <c r="E5" s="203"/>
      <c r="F5" s="20"/>
      <c r="G5" s="203"/>
      <c r="H5" s="203"/>
      <c r="I5" s="20"/>
      <c r="J5" s="203"/>
      <c r="K5" s="20"/>
      <c r="L5" s="20"/>
      <c r="M5" s="381"/>
      <c r="N5" s="381"/>
    </row>
    <row r="6" spans="1:14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203" t="s">
        <v>5</v>
      </c>
      <c r="I6" s="20" t="s">
        <v>5</v>
      </c>
      <c r="J6" s="203" t="s">
        <v>5</v>
      </c>
      <c r="K6" s="203" t="s">
        <v>5</v>
      </c>
      <c r="L6" s="203" t="s">
        <v>5</v>
      </c>
      <c r="M6" s="381"/>
      <c r="N6" s="381"/>
    </row>
    <row r="7" spans="1:14" s="260" customFormat="1" ht="15">
      <c r="A7" s="257">
        <v>0</v>
      </c>
      <c r="B7" s="257">
        <v>5</v>
      </c>
      <c r="C7" s="258">
        <v>130</v>
      </c>
      <c r="D7" s="259">
        <v>165</v>
      </c>
      <c r="E7" s="258">
        <v>0</v>
      </c>
      <c r="F7" s="258">
        <v>135</v>
      </c>
      <c r="G7" s="258">
        <v>0</v>
      </c>
      <c r="H7" s="258">
        <v>0</v>
      </c>
      <c r="I7" s="258">
        <v>0</v>
      </c>
      <c r="J7" s="258">
        <v>0</v>
      </c>
      <c r="K7" s="259">
        <v>45</v>
      </c>
      <c r="L7" s="259">
        <v>90</v>
      </c>
      <c r="M7" s="257">
        <v>0</v>
      </c>
      <c r="N7" s="257">
        <v>5</v>
      </c>
    </row>
    <row r="8" spans="1:32" s="255" customFormat="1" ht="15">
      <c r="A8" s="251">
        <v>1</v>
      </c>
      <c r="B8" s="251">
        <v>6</v>
      </c>
      <c r="C8" s="252">
        <v>130</v>
      </c>
      <c r="D8" s="253">
        <v>165</v>
      </c>
      <c r="E8" s="252">
        <v>0</v>
      </c>
      <c r="F8" s="252">
        <v>135</v>
      </c>
      <c r="G8" s="252">
        <v>0</v>
      </c>
      <c r="H8" s="252">
        <v>0</v>
      </c>
      <c r="I8" s="252">
        <v>0</v>
      </c>
      <c r="J8" s="252">
        <v>0</v>
      </c>
      <c r="K8" s="253">
        <v>45</v>
      </c>
      <c r="L8" s="253">
        <v>90</v>
      </c>
      <c r="M8" s="251">
        <v>1</v>
      </c>
      <c r="N8" s="251">
        <v>6</v>
      </c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</row>
    <row r="9" spans="1:14" s="260" customFormat="1" ht="15">
      <c r="A9" s="257">
        <v>2</v>
      </c>
      <c r="B9" s="257">
        <v>7</v>
      </c>
      <c r="C9" s="258">
        <v>130</v>
      </c>
      <c r="D9" s="259">
        <v>165</v>
      </c>
      <c r="E9" s="258">
        <v>0</v>
      </c>
      <c r="F9" s="258">
        <v>135</v>
      </c>
      <c r="G9" s="258">
        <v>0</v>
      </c>
      <c r="H9" s="258">
        <v>0</v>
      </c>
      <c r="I9" s="258">
        <v>0</v>
      </c>
      <c r="J9" s="258">
        <v>0</v>
      </c>
      <c r="K9" s="259">
        <v>47</v>
      </c>
      <c r="L9" s="259">
        <v>90</v>
      </c>
      <c r="M9" s="257">
        <v>2</v>
      </c>
      <c r="N9" s="257">
        <v>7</v>
      </c>
    </row>
    <row r="10" spans="1:14" s="260" customFormat="1" ht="15">
      <c r="A10" s="257">
        <v>3</v>
      </c>
      <c r="B10" s="257">
        <v>8</v>
      </c>
      <c r="C10" s="258">
        <v>130</v>
      </c>
      <c r="D10" s="259">
        <v>167</v>
      </c>
      <c r="E10" s="258">
        <v>0</v>
      </c>
      <c r="F10" s="258">
        <v>135</v>
      </c>
      <c r="G10" s="258">
        <v>0</v>
      </c>
      <c r="H10" s="258">
        <v>0</v>
      </c>
      <c r="I10" s="258">
        <v>0</v>
      </c>
      <c r="J10" s="258">
        <v>0</v>
      </c>
      <c r="K10" s="259">
        <v>47</v>
      </c>
      <c r="L10" s="259">
        <v>92</v>
      </c>
      <c r="M10" s="257">
        <v>3</v>
      </c>
      <c r="N10" s="257">
        <v>8</v>
      </c>
    </row>
    <row r="11" spans="1:14" s="260" customFormat="1" ht="15">
      <c r="A11" s="257">
        <f aca="true" t="shared" si="0" ref="A11:B26">A10+1</f>
        <v>4</v>
      </c>
      <c r="B11" s="257">
        <f t="shared" si="0"/>
        <v>9</v>
      </c>
      <c r="C11" s="258">
        <v>132</v>
      </c>
      <c r="D11" s="259">
        <v>170</v>
      </c>
      <c r="E11" s="258">
        <v>0</v>
      </c>
      <c r="F11" s="258">
        <v>137</v>
      </c>
      <c r="G11" s="258">
        <v>0</v>
      </c>
      <c r="H11" s="258">
        <v>0</v>
      </c>
      <c r="I11" s="258">
        <v>0</v>
      </c>
      <c r="J11" s="258">
        <v>0</v>
      </c>
      <c r="K11" s="259">
        <v>50</v>
      </c>
      <c r="L11" s="259">
        <v>95</v>
      </c>
      <c r="M11" s="257">
        <f aca="true" t="shared" si="1" ref="M11:N26">M10+1</f>
        <v>4</v>
      </c>
      <c r="N11" s="257">
        <f t="shared" si="1"/>
        <v>9</v>
      </c>
    </row>
    <row r="12" spans="1:14" s="260" customFormat="1" ht="15">
      <c r="A12" s="261">
        <f t="shared" si="0"/>
        <v>5</v>
      </c>
      <c r="B12" s="261">
        <f t="shared" si="0"/>
        <v>10</v>
      </c>
      <c r="C12" s="258">
        <v>135</v>
      </c>
      <c r="D12" s="259">
        <v>173</v>
      </c>
      <c r="E12" s="258">
        <v>0</v>
      </c>
      <c r="F12" s="258">
        <v>140</v>
      </c>
      <c r="G12" s="258">
        <v>0</v>
      </c>
      <c r="H12" s="258">
        <v>0</v>
      </c>
      <c r="I12" s="258">
        <v>0</v>
      </c>
      <c r="J12" s="258">
        <v>0</v>
      </c>
      <c r="K12" s="259">
        <v>55</v>
      </c>
      <c r="L12" s="259">
        <v>95</v>
      </c>
      <c r="M12" s="261">
        <f t="shared" si="1"/>
        <v>5</v>
      </c>
      <c r="N12" s="261">
        <f t="shared" si="1"/>
        <v>10</v>
      </c>
    </row>
    <row r="13" spans="1:32" s="255" customFormat="1" ht="15">
      <c r="A13" s="282">
        <f t="shared" si="0"/>
        <v>6</v>
      </c>
      <c r="B13" s="282">
        <f t="shared" si="0"/>
        <v>11</v>
      </c>
      <c r="C13" s="265">
        <v>137</v>
      </c>
      <c r="D13" s="283">
        <v>175</v>
      </c>
      <c r="E13" s="265">
        <v>0</v>
      </c>
      <c r="F13" s="265">
        <v>143</v>
      </c>
      <c r="G13" s="265">
        <v>0</v>
      </c>
      <c r="H13" s="265">
        <v>0</v>
      </c>
      <c r="I13" s="265">
        <v>0</v>
      </c>
      <c r="J13" s="265">
        <v>0</v>
      </c>
      <c r="K13" s="283">
        <v>55</v>
      </c>
      <c r="L13" s="283">
        <v>97</v>
      </c>
      <c r="M13" s="282">
        <f t="shared" si="1"/>
        <v>6</v>
      </c>
      <c r="N13" s="282">
        <f t="shared" si="1"/>
        <v>11</v>
      </c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14" s="260" customFormat="1" ht="15">
      <c r="A14" s="247">
        <f t="shared" si="0"/>
        <v>7</v>
      </c>
      <c r="B14" s="247">
        <f t="shared" si="0"/>
        <v>12</v>
      </c>
      <c r="C14" s="248">
        <v>137</v>
      </c>
      <c r="D14" s="249">
        <v>175</v>
      </c>
      <c r="E14" s="248">
        <v>0</v>
      </c>
      <c r="F14" s="248">
        <v>143</v>
      </c>
      <c r="G14" s="248">
        <v>0</v>
      </c>
      <c r="H14" s="248">
        <v>0</v>
      </c>
      <c r="I14" s="248">
        <v>0</v>
      </c>
      <c r="J14" s="248">
        <v>0</v>
      </c>
      <c r="K14" s="249">
        <v>55</v>
      </c>
      <c r="L14" s="249">
        <v>97</v>
      </c>
      <c r="M14" s="247">
        <f t="shared" si="1"/>
        <v>7</v>
      </c>
      <c r="N14" s="247">
        <f t="shared" si="1"/>
        <v>12</v>
      </c>
    </row>
    <row r="15" spans="1:14" s="260" customFormat="1" ht="15">
      <c r="A15" s="257">
        <f t="shared" si="0"/>
        <v>8</v>
      </c>
      <c r="B15" s="257">
        <f t="shared" si="0"/>
        <v>13</v>
      </c>
      <c r="C15" s="258">
        <v>137</v>
      </c>
      <c r="D15" s="259">
        <v>180</v>
      </c>
      <c r="E15" s="258">
        <v>0</v>
      </c>
      <c r="F15" s="258">
        <v>143</v>
      </c>
      <c r="G15" s="258">
        <v>0</v>
      </c>
      <c r="H15" s="258">
        <v>0</v>
      </c>
      <c r="I15" s="258">
        <v>0</v>
      </c>
      <c r="J15" s="258">
        <v>0</v>
      </c>
      <c r="K15" s="259">
        <v>55</v>
      </c>
      <c r="L15" s="259">
        <v>97</v>
      </c>
      <c r="M15" s="257">
        <f t="shared" si="1"/>
        <v>8</v>
      </c>
      <c r="N15" s="257">
        <f t="shared" si="1"/>
        <v>13</v>
      </c>
    </row>
    <row r="16" spans="1:14" s="260" customFormat="1" ht="15">
      <c r="A16" s="257">
        <f t="shared" si="0"/>
        <v>9</v>
      </c>
      <c r="B16" s="257">
        <f t="shared" si="0"/>
        <v>14</v>
      </c>
      <c r="C16" s="258">
        <v>140</v>
      </c>
      <c r="D16" s="259">
        <v>180</v>
      </c>
      <c r="E16" s="258">
        <v>0</v>
      </c>
      <c r="F16" s="258">
        <v>145</v>
      </c>
      <c r="G16" s="258">
        <v>0</v>
      </c>
      <c r="H16" s="258">
        <v>0</v>
      </c>
      <c r="I16" s="258">
        <v>0</v>
      </c>
      <c r="J16" s="258">
        <v>0</v>
      </c>
      <c r="K16" s="259">
        <v>55</v>
      </c>
      <c r="L16" s="259">
        <v>97</v>
      </c>
      <c r="M16" s="257">
        <f t="shared" si="1"/>
        <v>9</v>
      </c>
      <c r="N16" s="257">
        <f t="shared" si="1"/>
        <v>14</v>
      </c>
    </row>
    <row r="17" spans="1:14" s="260" customFormat="1" ht="15">
      <c r="A17" s="247">
        <f t="shared" si="0"/>
        <v>10</v>
      </c>
      <c r="B17" s="247">
        <f t="shared" si="0"/>
        <v>15</v>
      </c>
      <c r="C17" s="248">
        <v>140</v>
      </c>
      <c r="D17" s="249">
        <v>178</v>
      </c>
      <c r="E17" s="248">
        <v>0</v>
      </c>
      <c r="F17" s="248">
        <v>145</v>
      </c>
      <c r="G17" s="248">
        <v>0</v>
      </c>
      <c r="H17" s="248">
        <v>0</v>
      </c>
      <c r="I17" s="248">
        <v>0</v>
      </c>
      <c r="J17" s="248">
        <v>0</v>
      </c>
      <c r="K17" s="249">
        <v>55</v>
      </c>
      <c r="L17" s="249">
        <v>95</v>
      </c>
      <c r="M17" s="247">
        <f t="shared" si="1"/>
        <v>10</v>
      </c>
      <c r="N17" s="247">
        <f t="shared" si="1"/>
        <v>15</v>
      </c>
    </row>
    <row r="18" spans="1:14" s="260" customFormat="1" ht="15">
      <c r="A18" s="257">
        <f t="shared" si="0"/>
        <v>11</v>
      </c>
      <c r="B18" s="257">
        <f t="shared" si="0"/>
        <v>16</v>
      </c>
      <c r="C18" s="258">
        <v>145</v>
      </c>
      <c r="D18" s="259">
        <v>178</v>
      </c>
      <c r="E18" s="258">
        <v>0</v>
      </c>
      <c r="F18" s="258">
        <v>150</v>
      </c>
      <c r="G18" s="258">
        <v>0</v>
      </c>
      <c r="H18" s="258">
        <v>0</v>
      </c>
      <c r="I18" s="258">
        <v>0</v>
      </c>
      <c r="J18" s="258">
        <v>0</v>
      </c>
      <c r="K18" s="259">
        <v>57</v>
      </c>
      <c r="L18" s="259">
        <v>95</v>
      </c>
      <c r="M18" s="257">
        <f t="shared" si="1"/>
        <v>11</v>
      </c>
      <c r="N18" s="257">
        <f t="shared" si="1"/>
        <v>16</v>
      </c>
    </row>
    <row r="19" spans="1:14" s="260" customFormat="1" ht="15">
      <c r="A19" s="261">
        <f t="shared" si="0"/>
        <v>12</v>
      </c>
      <c r="B19" s="261">
        <f t="shared" si="0"/>
        <v>17</v>
      </c>
      <c r="C19" s="258">
        <v>145</v>
      </c>
      <c r="D19" s="259">
        <v>179</v>
      </c>
      <c r="E19" s="258">
        <v>0</v>
      </c>
      <c r="F19" s="258">
        <v>150</v>
      </c>
      <c r="G19" s="258">
        <v>0</v>
      </c>
      <c r="H19" s="258">
        <v>0</v>
      </c>
      <c r="I19" s="258">
        <v>0</v>
      </c>
      <c r="J19" s="258">
        <v>0</v>
      </c>
      <c r="K19" s="259">
        <v>57</v>
      </c>
      <c r="L19" s="259">
        <v>93</v>
      </c>
      <c r="M19" s="261">
        <f t="shared" si="1"/>
        <v>12</v>
      </c>
      <c r="N19" s="261">
        <f t="shared" si="1"/>
        <v>17</v>
      </c>
    </row>
    <row r="20" spans="1:14" s="260" customFormat="1" ht="15">
      <c r="A20" s="257">
        <f t="shared" si="0"/>
        <v>13</v>
      </c>
      <c r="B20" s="257">
        <f t="shared" si="0"/>
        <v>18</v>
      </c>
      <c r="C20" s="258">
        <v>143</v>
      </c>
      <c r="D20" s="259">
        <v>170</v>
      </c>
      <c r="E20" s="258">
        <v>0</v>
      </c>
      <c r="F20" s="258">
        <v>145</v>
      </c>
      <c r="G20" s="258">
        <v>0</v>
      </c>
      <c r="H20" s="258">
        <v>0</v>
      </c>
      <c r="I20" s="258">
        <v>0</v>
      </c>
      <c r="J20" s="258">
        <v>0</v>
      </c>
      <c r="K20" s="259">
        <v>55</v>
      </c>
      <c r="L20" s="259">
        <v>93</v>
      </c>
      <c r="M20" s="257">
        <f t="shared" si="1"/>
        <v>13</v>
      </c>
      <c r="N20" s="257">
        <f t="shared" si="1"/>
        <v>18</v>
      </c>
    </row>
    <row r="21" spans="1:14" s="260" customFormat="1" ht="15">
      <c r="A21" s="257">
        <f t="shared" si="0"/>
        <v>14</v>
      </c>
      <c r="B21" s="257">
        <f t="shared" si="0"/>
        <v>19</v>
      </c>
      <c r="C21" s="258">
        <v>140</v>
      </c>
      <c r="D21" s="259">
        <v>175</v>
      </c>
      <c r="E21" s="258">
        <v>0</v>
      </c>
      <c r="F21" s="258">
        <v>143</v>
      </c>
      <c r="G21" s="258">
        <v>0</v>
      </c>
      <c r="H21" s="258">
        <v>0</v>
      </c>
      <c r="I21" s="258">
        <v>0</v>
      </c>
      <c r="J21" s="258">
        <v>0</v>
      </c>
      <c r="K21" s="259">
        <v>55</v>
      </c>
      <c r="L21" s="259">
        <v>92</v>
      </c>
      <c r="M21" s="257">
        <f t="shared" si="1"/>
        <v>14</v>
      </c>
      <c r="N21" s="257">
        <f t="shared" si="1"/>
        <v>19</v>
      </c>
    </row>
    <row r="22" spans="1:32" s="256" customFormat="1" ht="15">
      <c r="A22" s="261">
        <f t="shared" si="0"/>
        <v>15</v>
      </c>
      <c r="B22" s="261">
        <f t="shared" si="0"/>
        <v>20</v>
      </c>
      <c r="C22" s="258">
        <v>139</v>
      </c>
      <c r="D22" s="259">
        <v>170</v>
      </c>
      <c r="E22" s="258">
        <v>0</v>
      </c>
      <c r="F22" s="258">
        <v>140</v>
      </c>
      <c r="G22" s="258">
        <v>0</v>
      </c>
      <c r="H22" s="258">
        <v>0</v>
      </c>
      <c r="I22" s="258">
        <v>0</v>
      </c>
      <c r="J22" s="258">
        <v>0</v>
      </c>
      <c r="K22" s="259">
        <v>53</v>
      </c>
      <c r="L22" s="259">
        <v>90</v>
      </c>
      <c r="M22" s="261">
        <f t="shared" si="1"/>
        <v>15</v>
      </c>
      <c r="N22" s="261">
        <f t="shared" si="1"/>
        <v>20</v>
      </c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</row>
    <row r="23" spans="1:14" s="260" customFormat="1" ht="15">
      <c r="A23" s="257">
        <f t="shared" si="0"/>
        <v>16</v>
      </c>
      <c r="B23" s="257">
        <f t="shared" si="0"/>
        <v>21</v>
      </c>
      <c r="C23" s="258">
        <v>135</v>
      </c>
      <c r="D23" s="259">
        <v>165</v>
      </c>
      <c r="E23" s="258">
        <v>0</v>
      </c>
      <c r="F23" s="258">
        <v>135</v>
      </c>
      <c r="G23" s="258">
        <v>0</v>
      </c>
      <c r="H23" s="258">
        <v>0</v>
      </c>
      <c r="I23" s="258">
        <v>0</v>
      </c>
      <c r="J23" s="258">
        <v>0</v>
      </c>
      <c r="K23" s="259">
        <v>50</v>
      </c>
      <c r="L23" s="259">
        <v>90</v>
      </c>
      <c r="M23" s="257">
        <f t="shared" si="1"/>
        <v>16</v>
      </c>
      <c r="N23" s="257">
        <f t="shared" si="1"/>
        <v>21</v>
      </c>
    </row>
    <row r="24" spans="1:14" s="260" customFormat="1" ht="15">
      <c r="A24" s="257">
        <f t="shared" si="0"/>
        <v>17</v>
      </c>
      <c r="B24" s="257">
        <f t="shared" si="0"/>
        <v>22</v>
      </c>
      <c r="C24" s="258">
        <v>125</v>
      </c>
      <c r="D24" s="259">
        <v>165</v>
      </c>
      <c r="E24" s="258">
        <v>0</v>
      </c>
      <c r="F24" s="258">
        <v>130</v>
      </c>
      <c r="G24" s="258">
        <v>0</v>
      </c>
      <c r="H24" s="258">
        <v>0</v>
      </c>
      <c r="I24" s="258">
        <v>0</v>
      </c>
      <c r="J24" s="258">
        <v>0</v>
      </c>
      <c r="K24" s="259">
        <v>45</v>
      </c>
      <c r="L24" s="259">
        <v>89</v>
      </c>
      <c r="M24" s="257">
        <f t="shared" si="1"/>
        <v>17</v>
      </c>
      <c r="N24" s="257">
        <f t="shared" si="1"/>
        <v>22</v>
      </c>
    </row>
    <row r="25" spans="1:14" s="260" customFormat="1" ht="15">
      <c r="A25" s="247">
        <f t="shared" si="0"/>
        <v>18</v>
      </c>
      <c r="B25" s="247">
        <f t="shared" si="0"/>
        <v>23</v>
      </c>
      <c r="C25" s="248">
        <v>125</v>
      </c>
      <c r="D25" s="249">
        <v>165</v>
      </c>
      <c r="E25" s="248">
        <v>0</v>
      </c>
      <c r="F25" s="248">
        <v>130</v>
      </c>
      <c r="G25" s="248">
        <v>0</v>
      </c>
      <c r="H25" s="248">
        <v>0</v>
      </c>
      <c r="I25" s="248">
        <v>0</v>
      </c>
      <c r="J25" s="248">
        <v>0</v>
      </c>
      <c r="K25" s="249">
        <v>45</v>
      </c>
      <c r="L25" s="249">
        <v>90</v>
      </c>
      <c r="M25" s="247">
        <f t="shared" si="1"/>
        <v>18</v>
      </c>
      <c r="N25" s="247">
        <f t="shared" si="1"/>
        <v>23</v>
      </c>
    </row>
    <row r="26" spans="1:14" s="260" customFormat="1" ht="15">
      <c r="A26" s="257">
        <f t="shared" si="0"/>
        <v>19</v>
      </c>
      <c r="B26" s="257">
        <f t="shared" si="0"/>
        <v>24</v>
      </c>
      <c r="C26" s="258">
        <v>120</v>
      </c>
      <c r="D26" s="259">
        <v>160</v>
      </c>
      <c r="E26" s="258">
        <v>0</v>
      </c>
      <c r="F26" s="258">
        <v>130</v>
      </c>
      <c r="G26" s="258">
        <v>0</v>
      </c>
      <c r="H26" s="258">
        <v>0</v>
      </c>
      <c r="I26" s="258">
        <v>0</v>
      </c>
      <c r="J26" s="258">
        <v>0</v>
      </c>
      <c r="K26" s="259">
        <v>45</v>
      </c>
      <c r="L26" s="259">
        <v>85</v>
      </c>
      <c r="M26" s="257">
        <f t="shared" si="1"/>
        <v>19</v>
      </c>
      <c r="N26" s="257">
        <f t="shared" si="1"/>
        <v>24</v>
      </c>
    </row>
    <row r="27" spans="1:14" s="260" customFormat="1" ht="15">
      <c r="A27" s="257">
        <v>20</v>
      </c>
      <c r="B27" s="257">
        <v>1</v>
      </c>
      <c r="C27" s="258">
        <v>120</v>
      </c>
      <c r="D27" s="259">
        <v>160</v>
      </c>
      <c r="E27" s="258">
        <v>0</v>
      </c>
      <c r="F27" s="258">
        <v>130</v>
      </c>
      <c r="G27" s="258">
        <v>0</v>
      </c>
      <c r="H27" s="258">
        <v>0</v>
      </c>
      <c r="I27" s="258">
        <v>0</v>
      </c>
      <c r="J27" s="258">
        <v>0</v>
      </c>
      <c r="K27" s="259">
        <v>40</v>
      </c>
      <c r="L27" s="259">
        <v>85</v>
      </c>
      <c r="M27" s="257">
        <v>20</v>
      </c>
      <c r="N27" s="257">
        <v>1</v>
      </c>
    </row>
    <row r="28" spans="1:14" s="260" customFormat="1" ht="15">
      <c r="A28" s="257">
        <f aca="true" t="shared" si="2" ref="A28:B31">A27+1</f>
        <v>21</v>
      </c>
      <c r="B28" s="257">
        <f t="shared" si="2"/>
        <v>2</v>
      </c>
      <c r="C28" s="258">
        <v>120</v>
      </c>
      <c r="D28" s="259">
        <v>160</v>
      </c>
      <c r="E28" s="258">
        <v>0</v>
      </c>
      <c r="F28" s="258">
        <v>130</v>
      </c>
      <c r="G28" s="258">
        <v>0</v>
      </c>
      <c r="H28" s="258">
        <v>0</v>
      </c>
      <c r="I28" s="258">
        <v>0</v>
      </c>
      <c r="J28" s="258">
        <v>0</v>
      </c>
      <c r="K28" s="259">
        <v>40</v>
      </c>
      <c r="L28" s="259">
        <v>85</v>
      </c>
      <c r="M28" s="257">
        <f aca="true" t="shared" si="3" ref="M28:N31">M27+1</f>
        <v>21</v>
      </c>
      <c r="N28" s="257">
        <f t="shared" si="3"/>
        <v>2</v>
      </c>
    </row>
    <row r="29" spans="1:14" s="260" customFormat="1" ht="15">
      <c r="A29" s="257">
        <f t="shared" si="2"/>
        <v>22</v>
      </c>
      <c r="B29" s="257">
        <f t="shared" si="2"/>
        <v>3</v>
      </c>
      <c r="C29" s="258">
        <v>120</v>
      </c>
      <c r="D29" s="259">
        <v>160</v>
      </c>
      <c r="E29" s="258">
        <v>0</v>
      </c>
      <c r="F29" s="258">
        <v>130</v>
      </c>
      <c r="G29" s="258">
        <v>0</v>
      </c>
      <c r="H29" s="258">
        <v>0</v>
      </c>
      <c r="I29" s="258">
        <v>0</v>
      </c>
      <c r="J29" s="258">
        <v>0</v>
      </c>
      <c r="K29" s="259">
        <v>40</v>
      </c>
      <c r="L29" s="259">
        <v>85</v>
      </c>
      <c r="M29" s="257">
        <f t="shared" si="3"/>
        <v>22</v>
      </c>
      <c r="N29" s="257">
        <f t="shared" si="3"/>
        <v>3</v>
      </c>
    </row>
    <row r="30" spans="1:32" s="255" customFormat="1" ht="15">
      <c r="A30" s="284">
        <f t="shared" si="2"/>
        <v>23</v>
      </c>
      <c r="B30" s="284">
        <f t="shared" si="2"/>
        <v>4</v>
      </c>
      <c r="C30" s="265">
        <v>120</v>
      </c>
      <c r="D30" s="283">
        <v>160</v>
      </c>
      <c r="E30" s="265">
        <v>0</v>
      </c>
      <c r="F30" s="265">
        <v>130</v>
      </c>
      <c r="G30" s="265">
        <v>0</v>
      </c>
      <c r="H30" s="265">
        <v>0</v>
      </c>
      <c r="I30" s="265">
        <v>0</v>
      </c>
      <c r="J30" s="265">
        <v>0</v>
      </c>
      <c r="K30" s="283">
        <v>40</v>
      </c>
      <c r="L30" s="283">
        <v>85</v>
      </c>
      <c r="M30" s="284">
        <f t="shared" si="3"/>
        <v>23</v>
      </c>
      <c r="N30" s="284">
        <f t="shared" si="3"/>
        <v>4</v>
      </c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</row>
    <row r="31" spans="1:14" s="260" customFormat="1" ht="15">
      <c r="A31" s="257">
        <f t="shared" si="2"/>
        <v>24</v>
      </c>
      <c r="B31" s="257">
        <f t="shared" si="2"/>
        <v>5</v>
      </c>
      <c r="C31" s="258">
        <v>120</v>
      </c>
      <c r="D31" s="259">
        <v>160</v>
      </c>
      <c r="E31" s="258">
        <v>0</v>
      </c>
      <c r="F31" s="258">
        <v>135</v>
      </c>
      <c r="G31" s="258">
        <v>0</v>
      </c>
      <c r="H31" s="258">
        <v>0</v>
      </c>
      <c r="I31" s="258">
        <v>0</v>
      </c>
      <c r="J31" s="258">
        <v>0</v>
      </c>
      <c r="K31" s="259">
        <v>45</v>
      </c>
      <c r="L31" s="259">
        <v>90</v>
      </c>
      <c r="M31" s="257">
        <f t="shared" si="3"/>
        <v>24</v>
      </c>
      <c r="N31" s="257">
        <f t="shared" si="3"/>
        <v>5</v>
      </c>
    </row>
    <row r="32" spans="1:14" ht="15">
      <c r="A32" s="209"/>
      <c r="B32" s="209"/>
      <c r="C32" s="206"/>
      <c r="D32" s="212"/>
      <c r="E32" s="209"/>
      <c r="F32" s="212"/>
      <c r="G32" s="209"/>
      <c r="H32" s="206"/>
      <c r="I32" s="206"/>
      <c r="J32" s="207"/>
      <c r="K32" s="209"/>
      <c r="L32" s="209"/>
      <c r="M32" s="209"/>
      <c r="N32" s="209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"/>
  <sheetViews>
    <sheetView zoomScalePageLayoutView="0" workbookViewId="0" topLeftCell="A10">
      <selection activeCell="R17" sqref="R17"/>
    </sheetView>
  </sheetViews>
  <sheetFormatPr defaultColWidth="9.140625" defaultRowHeight="15"/>
  <cols>
    <col min="1" max="16384" width="9.140625" style="6" customWidth="1"/>
  </cols>
  <sheetData>
    <row r="1" spans="1:14" ht="15">
      <c r="A1" s="205" t="s">
        <v>393</v>
      </c>
      <c r="C1" s="289"/>
      <c r="J1" s="207"/>
      <c r="K1" s="208"/>
      <c r="L1" s="209" t="s">
        <v>0</v>
      </c>
      <c r="M1" s="209"/>
      <c r="N1" s="209"/>
    </row>
    <row r="2" spans="1:14" ht="15">
      <c r="A2" s="209"/>
      <c r="B2" s="206" t="s">
        <v>306</v>
      </c>
      <c r="C2" s="206"/>
      <c r="I2" s="209" t="s">
        <v>357</v>
      </c>
      <c r="J2" s="207"/>
      <c r="K2" s="208"/>
      <c r="L2" s="209"/>
      <c r="M2" s="209"/>
      <c r="N2" s="209"/>
    </row>
    <row r="3" spans="1:14" ht="15">
      <c r="A3" s="209"/>
      <c r="B3" s="206"/>
      <c r="C3" s="206"/>
      <c r="J3" s="207"/>
      <c r="K3" s="208"/>
      <c r="L3" s="208"/>
      <c r="M3" s="209"/>
      <c r="N3" s="209"/>
    </row>
    <row r="4" spans="1:14" ht="15">
      <c r="A4" s="381" t="s">
        <v>1</v>
      </c>
      <c r="B4" s="381" t="s">
        <v>11</v>
      </c>
      <c r="C4" s="221" t="s">
        <v>307</v>
      </c>
      <c r="D4" s="20" t="s">
        <v>308</v>
      </c>
      <c r="E4" s="221" t="s">
        <v>251</v>
      </c>
      <c r="F4" s="220" t="s">
        <v>252</v>
      </c>
      <c r="G4" s="220" t="s">
        <v>283</v>
      </c>
      <c r="H4" s="221" t="s">
        <v>261</v>
      </c>
      <c r="I4" s="203" t="s">
        <v>43</v>
      </c>
      <c r="J4" s="203" t="s">
        <v>350</v>
      </c>
      <c r="K4" s="20" t="s">
        <v>263</v>
      </c>
      <c r="L4" s="20" t="s">
        <v>280</v>
      </c>
      <c r="M4" s="381" t="s">
        <v>1</v>
      </c>
      <c r="N4" s="381" t="s">
        <v>11</v>
      </c>
    </row>
    <row r="5" spans="1:14" ht="15">
      <c r="A5" s="381"/>
      <c r="B5" s="381"/>
      <c r="C5" s="203"/>
      <c r="D5" s="20"/>
      <c r="E5" s="203"/>
      <c r="F5" s="20"/>
      <c r="G5" s="20"/>
      <c r="H5" s="203"/>
      <c r="I5" s="203"/>
      <c r="J5" s="203"/>
      <c r="K5" s="20"/>
      <c r="L5" s="20"/>
      <c r="M5" s="381"/>
      <c r="N5" s="381"/>
    </row>
    <row r="6" spans="1:14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381"/>
      <c r="N6" s="381"/>
    </row>
    <row r="7" spans="1:27" ht="15">
      <c r="A7" s="257">
        <v>0</v>
      </c>
      <c r="B7" s="257">
        <v>5</v>
      </c>
      <c r="C7" s="258">
        <v>34</v>
      </c>
      <c r="D7" s="259">
        <v>31</v>
      </c>
      <c r="E7" s="258">
        <v>12</v>
      </c>
      <c r="F7" s="258">
        <v>0</v>
      </c>
      <c r="G7" s="258">
        <v>3</v>
      </c>
      <c r="H7" s="258">
        <v>20</v>
      </c>
      <c r="I7" s="258">
        <v>9</v>
      </c>
      <c r="J7" s="258">
        <v>33</v>
      </c>
      <c r="K7" s="259">
        <v>30</v>
      </c>
      <c r="L7" s="259">
        <v>25</v>
      </c>
      <c r="M7" s="257">
        <v>0</v>
      </c>
      <c r="N7" s="257">
        <v>5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</row>
    <row r="8" spans="1:27" s="255" customFormat="1" ht="15">
      <c r="A8" s="251">
        <v>1</v>
      </c>
      <c r="B8" s="251">
        <v>6</v>
      </c>
      <c r="C8" s="252">
        <v>35</v>
      </c>
      <c r="D8" s="253">
        <v>31</v>
      </c>
      <c r="E8" s="252">
        <v>12</v>
      </c>
      <c r="F8" s="252">
        <v>0</v>
      </c>
      <c r="G8" s="252">
        <v>3</v>
      </c>
      <c r="H8" s="252">
        <v>20</v>
      </c>
      <c r="I8" s="252">
        <v>9</v>
      </c>
      <c r="J8" s="252">
        <v>33</v>
      </c>
      <c r="K8" s="253">
        <v>30</v>
      </c>
      <c r="L8" s="253">
        <v>25</v>
      </c>
      <c r="M8" s="251">
        <v>1</v>
      </c>
      <c r="N8" s="251">
        <v>6</v>
      </c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</row>
    <row r="9" spans="1:27" ht="15">
      <c r="A9" s="257">
        <v>2</v>
      </c>
      <c r="B9" s="257">
        <v>7</v>
      </c>
      <c r="C9" s="258">
        <v>43</v>
      </c>
      <c r="D9" s="259">
        <v>41</v>
      </c>
      <c r="E9" s="258">
        <v>19</v>
      </c>
      <c r="F9" s="258">
        <v>0</v>
      </c>
      <c r="G9" s="258">
        <v>3</v>
      </c>
      <c r="H9" s="258">
        <v>20</v>
      </c>
      <c r="I9" s="258">
        <v>9</v>
      </c>
      <c r="J9" s="258">
        <v>45</v>
      </c>
      <c r="K9" s="259">
        <v>36</v>
      </c>
      <c r="L9" s="259">
        <v>40</v>
      </c>
      <c r="M9" s="257">
        <v>2</v>
      </c>
      <c r="N9" s="257">
        <v>7</v>
      </c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</row>
    <row r="10" spans="1:27" ht="15">
      <c r="A10" s="257">
        <v>3</v>
      </c>
      <c r="B10" s="257">
        <v>8</v>
      </c>
      <c r="C10" s="258">
        <v>65</v>
      </c>
      <c r="D10" s="259">
        <v>55</v>
      </c>
      <c r="E10" s="258">
        <v>26</v>
      </c>
      <c r="F10" s="258">
        <v>0</v>
      </c>
      <c r="G10" s="258">
        <v>3.4</v>
      </c>
      <c r="H10" s="258">
        <v>32</v>
      </c>
      <c r="I10" s="258">
        <v>13</v>
      </c>
      <c r="J10" s="258">
        <v>58</v>
      </c>
      <c r="K10" s="259">
        <v>45</v>
      </c>
      <c r="L10" s="259">
        <v>53</v>
      </c>
      <c r="M10" s="257">
        <v>3</v>
      </c>
      <c r="N10" s="257">
        <v>8</v>
      </c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</row>
    <row r="11" spans="1:27" ht="15">
      <c r="A11" s="257">
        <f aca="true" t="shared" si="0" ref="A11:B26">A10+1</f>
        <v>4</v>
      </c>
      <c r="B11" s="257">
        <f t="shared" si="0"/>
        <v>9</v>
      </c>
      <c r="C11" s="258">
        <v>80</v>
      </c>
      <c r="D11" s="259">
        <v>90</v>
      </c>
      <c r="E11" s="258">
        <v>33</v>
      </c>
      <c r="F11" s="258">
        <v>0</v>
      </c>
      <c r="G11" s="258">
        <v>11</v>
      </c>
      <c r="H11" s="258">
        <v>35</v>
      </c>
      <c r="I11" s="258">
        <v>22</v>
      </c>
      <c r="J11" s="258">
        <v>68</v>
      </c>
      <c r="K11" s="259">
        <v>65</v>
      </c>
      <c r="L11" s="259">
        <v>80</v>
      </c>
      <c r="M11" s="257">
        <f aca="true" t="shared" si="1" ref="M11:N26">M10+1</f>
        <v>4</v>
      </c>
      <c r="N11" s="257">
        <f t="shared" si="1"/>
        <v>9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</row>
    <row r="12" spans="1:27" ht="15">
      <c r="A12" s="261">
        <f t="shared" si="0"/>
        <v>5</v>
      </c>
      <c r="B12" s="261">
        <f t="shared" si="0"/>
        <v>10</v>
      </c>
      <c r="C12" s="258">
        <v>95</v>
      </c>
      <c r="D12" s="259">
        <v>110</v>
      </c>
      <c r="E12" s="258">
        <v>40</v>
      </c>
      <c r="F12" s="258">
        <v>0</v>
      </c>
      <c r="G12" s="258">
        <v>18</v>
      </c>
      <c r="H12" s="258">
        <v>38</v>
      </c>
      <c r="I12" s="258">
        <v>31</v>
      </c>
      <c r="J12" s="258">
        <v>100</v>
      </c>
      <c r="K12" s="259">
        <v>80</v>
      </c>
      <c r="L12" s="259">
        <v>100</v>
      </c>
      <c r="M12" s="261">
        <f t="shared" si="1"/>
        <v>5</v>
      </c>
      <c r="N12" s="261">
        <f t="shared" si="1"/>
        <v>10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</row>
    <row r="13" spans="1:27" s="255" customFormat="1" ht="15">
      <c r="A13" s="282">
        <f t="shared" si="0"/>
        <v>6</v>
      </c>
      <c r="B13" s="282">
        <f t="shared" si="0"/>
        <v>11</v>
      </c>
      <c r="C13" s="265">
        <v>110</v>
      </c>
      <c r="D13" s="283">
        <v>125</v>
      </c>
      <c r="E13" s="265">
        <v>43</v>
      </c>
      <c r="F13" s="265">
        <v>0</v>
      </c>
      <c r="G13" s="265">
        <v>26</v>
      </c>
      <c r="H13" s="265">
        <v>40</v>
      </c>
      <c r="I13" s="283">
        <v>40</v>
      </c>
      <c r="J13" s="283">
        <v>135</v>
      </c>
      <c r="K13" s="265">
        <v>92</v>
      </c>
      <c r="L13" s="306">
        <v>125</v>
      </c>
      <c r="M13" s="282">
        <f t="shared" si="1"/>
        <v>6</v>
      </c>
      <c r="N13" s="282">
        <f t="shared" si="1"/>
        <v>11</v>
      </c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</row>
    <row r="14" spans="1:27" ht="15">
      <c r="A14" s="247">
        <f t="shared" si="0"/>
        <v>7</v>
      </c>
      <c r="B14" s="247">
        <f t="shared" si="0"/>
        <v>12</v>
      </c>
      <c r="C14" s="248">
        <v>115</v>
      </c>
      <c r="D14" s="249">
        <v>120</v>
      </c>
      <c r="E14" s="248">
        <v>45</v>
      </c>
      <c r="F14" s="248">
        <v>0</v>
      </c>
      <c r="G14" s="248">
        <v>30</v>
      </c>
      <c r="H14" s="248">
        <v>40</v>
      </c>
      <c r="I14" s="248">
        <v>30</v>
      </c>
      <c r="J14" s="248">
        <v>135</v>
      </c>
      <c r="K14" s="249">
        <v>90</v>
      </c>
      <c r="L14" s="249">
        <v>135</v>
      </c>
      <c r="M14" s="247">
        <f t="shared" si="1"/>
        <v>7</v>
      </c>
      <c r="N14" s="247">
        <f t="shared" si="1"/>
        <v>12</v>
      </c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</row>
    <row r="15" spans="1:27" ht="15">
      <c r="A15" s="257">
        <f t="shared" si="0"/>
        <v>8</v>
      </c>
      <c r="B15" s="257">
        <f t="shared" si="0"/>
        <v>13</v>
      </c>
      <c r="C15" s="258">
        <v>115</v>
      </c>
      <c r="D15" s="259">
        <v>125</v>
      </c>
      <c r="E15" s="258">
        <v>45</v>
      </c>
      <c r="F15" s="258">
        <v>0</v>
      </c>
      <c r="G15" s="258">
        <v>32</v>
      </c>
      <c r="H15" s="258">
        <v>40</v>
      </c>
      <c r="I15" s="258">
        <v>32</v>
      </c>
      <c r="J15" s="258">
        <v>137</v>
      </c>
      <c r="K15" s="259">
        <v>95</v>
      </c>
      <c r="L15" s="259">
        <v>135</v>
      </c>
      <c r="M15" s="257">
        <f t="shared" si="1"/>
        <v>8</v>
      </c>
      <c r="N15" s="257">
        <f t="shared" si="1"/>
        <v>13</v>
      </c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</row>
    <row r="16" spans="1:27" ht="15">
      <c r="A16" s="257">
        <f t="shared" si="0"/>
        <v>9</v>
      </c>
      <c r="B16" s="257">
        <f t="shared" si="0"/>
        <v>14</v>
      </c>
      <c r="C16" s="258">
        <v>115</v>
      </c>
      <c r="D16" s="259">
        <v>125</v>
      </c>
      <c r="E16" s="258">
        <v>45</v>
      </c>
      <c r="F16" s="258">
        <v>0</v>
      </c>
      <c r="G16" s="258">
        <v>32</v>
      </c>
      <c r="H16" s="258">
        <v>40</v>
      </c>
      <c r="I16" s="258">
        <v>33</v>
      </c>
      <c r="J16" s="258">
        <v>142</v>
      </c>
      <c r="K16" s="259">
        <v>100</v>
      </c>
      <c r="L16" s="259">
        <v>135</v>
      </c>
      <c r="M16" s="257">
        <f t="shared" si="1"/>
        <v>9</v>
      </c>
      <c r="N16" s="257">
        <f t="shared" si="1"/>
        <v>14</v>
      </c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27" ht="15">
      <c r="A17" s="247">
        <f t="shared" si="0"/>
        <v>10</v>
      </c>
      <c r="B17" s="247">
        <f t="shared" si="0"/>
        <v>15</v>
      </c>
      <c r="C17" s="248">
        <v>115</v>
      </c>
      <c r="D17" s="249">
        <v>130</v>
      </c>
      <c r="E17" s="248">
        <v>45</v>
      </c>
      <c r="F17" s="248">
        <v>0</v>
      </c>
      <c r="G17" s="248">
        <v>33</v>
      </c>
      <c r="H17" s="248">
        <v>40</v>
      </c>
      <c r="I17" s="248">
        <v>35</v>
      </c>
      <c r="J17" s="248">
        <v>141</v>
      </c>
      <c r="K17" s="249">
        <v>102</v>
      </c>
      <c r="L17" s="249">
        <v>135</v>
      </c>
      <c r="M17" s="247">
        <f t="shared" si="1"/>
        <v>10</v>
      </c>
      <c r="N17" s="247">
        <f t="shared" si="1"/>
        <v>15</v>
      </c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</row>
    <row r="18" spans="1:27" ht="15">
      <c r="A18" s="257">
        <f t="shared" si="0"/>
        <v>11</v>
      </c>
      <c r="B18" s="257">
        <f t="shared" si="0"/>
        <v>16</v>
      </c>
      <c r="C18" s="258">
        <v>115</v>
      </c>
      <c r="D18" s="259">
        <v>130</v>
      </c>
      <c r="E18" s="258">
        <v>43</v>
      </c>
      <c r="F18" s="258">
        <v>0</v>
      </c>
      <c r="G18" s="258">
        <v>33</v>
      </c>
      <c r="H18" s="258">
        <v>40</v>
      </c>
      <c r="I18" s="258">
        <v>35</v>
      </c>
      <c r="J18" s="258">
        <v>135</v>
      </c>
      <c r="K18" s="259">
        <v>100</v>
      </c>
      <c r="L18" s="259">
        <v>130</v>
      </c>
      <c r="M18" s="257">
        <f t="shared" si="1"/>
        <v>11</v>
      </c>
      <c r="N18" s="257">
        <f t="shared" si="1"/>
        <v>16</v>
      </c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</row>
    <row r="19" spans="1:27" ht="15">
      <c r="A19" s="261">
        <f t="shared" si="0"/>
        <v>12</v>
      </c>
      <c r="B19" s="261">
        <f t="shared" si="0"/>
        <v>17</v>
      </c>
      <c r="C19" s="258">
        <v>110</v>
      </c>
      <c r="D19" s="259">
        <v>125</v>
      </c>
      <c r="E19" s="258">
        <v>40</v>
      </c>
      <c r="F19" s="258">
        <v>0</v>
      </c>
      <c r="G19" s="258">
        <v>30</v>
      </c>
      <c r="H19" s="258">
        <v>37</v>
      </c>
      <c r="I19" s="258">
        <v>30</v>
      </c>
      <c r="J19" s="258">
        <v>100</v>
      </c>
      <c r="K19" s="259">
        <v>95</v>
      </c>
      <c r="L19" s="259">
        <v>100</v>
      </c>
      <c r="M19" s="261">
        <f t="shared" si="1"/>
        <v>12</v>
      </c>
      <c r="N19" s="261">
        <f t="shared" si="1"/>
        <v>17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</row>
    <row r="20" spans="1:27" ht="15">
      <c r="A20" s="257">
        <f t="shared" si="0"/>
        <v>13</v>
      </c>
      <c r="B20" s="257">
        <f t="shared" si="0"/>
        <v>18</v>
      </c>
      <c r="C20" s="258">
        <v>95</v>
      </c>
      <c r="D20" s="259">
        <v>115</v>
      </c>
      <c r="E20" s="258">
        <v>35</v>
      </c>
      <c r="F20" s="258">
        <v>0</v>
      </c>
      <c r="G20" s="258">
        <v>25</v>
      </c>
      <c r="H20" s="258">
        <v>35</v>
      </c>
      <c r="I20" s="258">
        <v>30</v>
      </c>
      <c r="J20" s="258">
        <v>85</v>
      </c>
      <c r="K20" s="259">
        <v>90</v>
      </c>
      <c r="L20" s="259">
        <v>80</v>
      </c>
      <c r="M20" s="257">
        <f t="shared" si="1"/>
        <v>13</v>
      </c>
      <c r="N20" s="257">
        <f t="shared" si="1"/>
        <v>18</v>
      </c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</row>
    <row r="21" spans="1:27" ht="15">
      <c r="A21" s="257">
        <f t="shared" si="0"/>
        <v>14</v>
      </c>
      <c r="B21" s="257">
        <f t="shared" si="0"/>
        <v>19</v>
      </c>
      <c r="C21" s="258">
        <v>85</v>
      </c>
      <c r="D21" s="259">
        <v>90</v>
      </c>
      <c r="E21" s="258">
        <v>33</v>
      </c>
      <c r="F21" s="258">
        <v>0</v>
      </c>
      <c r="G21" s="258">
        <v>20</v>
      </c>
      <c r="H21" s="258">
        <v>33</v>
      </c>
      <c r="I21" s="258">
        <v>25</v>
      </c>
      <c r="J21" s="258">
        <v>85</v>
      </c>
      <c r="K21" s="259">
        <v>80</v>
      </c>
      <c r="L21" s="259">
        <v>70</v>
      </c>
      <c r="M21" s="257">
        <f t="shared" si="1"/>
        <v>14</v>
      </c>
      <c r="N21" s="257">
        <f t="shared" si="1"/>
        <v>19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</row>
    <row r="22" spans="1:27" s="255" customFormat="1" ht="15">
      <c r="A22" s="284">
        <f t="shared" si="0"/>
        <v>15</v>
      </c>
      <c r="B22" s="284">
        <f t="shared" si="0"/>
        <v>20</v>
      </c>
      <c r="C22" s="265">
        <v>75</v>
      </c>
      <c r="D22" s="283">
        <v>70</v>
      </c>
      <c r="E22" s="265">
        <v>30</v>
      </c>
      <c r="F22" s="265">
        <v>0</v>
      </c>
      <c r="G22" s="265">
        <v>15</v>
      </c>
      <c r="H22" s="265">
        <v>30</v>
      </c>
      <c r="I22" s="265">
        <v>20</v>
      </c>
      <c r="J22" s="265">
        <v>80</v>
      </c>
      <c r="K22" s="283">
        <v>70</v>
      </c>
      <c r="L22" s="283">
        <v>60</v>
      </c>
      <c r="M22" s="284">
        <f t="shared" si="1"/>
        <v>15</v>
      </c>
      <c r="N22" s="284">
        <f t="shared" si="1"/>
        <v>20</v>
      </c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</row>
    <row r="23" spans="1:27" ht="15">
      <c r="A23" s="257">
        <f t="shared" si="0"/>
        <v>16</v>
      </c>
      <c r="B23" s="257">
        <f t="shared" si="0"/>
        <v>21</v>
      </c>
      <c r="C23" s="258">
        <v>61</v>
      </c>
      <c r="D23" s="259">
        <v>60</v>
      </c>
      <c r="E23" s="258">
        <v>23</v>
      </c>
      <c r="F23" s="258">
        <v>0</v>
      </c>
      <c r="G23" s="258">
        <v>7</v>
      </c>
      <c r="H23" s="258">
        <v>30</v>
      </c>
      <c r="I23" s="258">
        <v>20</v>
      </c>
      <c r="J23" s="258">
        <v>70</v>
      </c>
      <c r="K23" s="259">
        <v>65</v>
      </c>
      <c r="L23" s="259">
        <v>45</v>
      </c>
      <c r="M23" s="257">
        <f t="shared" si="1"/>
        <v>16</v>
      </c>
      <c r="N23" s="257">
        <f t="shared" si="1"/>
        <v>21</v>
      </c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</row>
    <row r="24" spans="1:27" ht="15">
      <c r="A24" s="257">
        <f t="shared" si="0"/>
        <v>17</v>
      </c>
      <c r="B24" s="257">
        <f t="shared" si="0"/>
        <v>22</v>
      </c>
      <c r="C24" s="258">
        <v>56</v>
      </c>
      <c r="D24" s="259">
        <v>55</v>
      </c>
      <c r="E24" s="258">
        <v>20</v>
      </c>
      <c r="F24" s="258">
        <v>0</v>
      </c>
      <c r="G24" s="258">
        <v>5</v>
      </c>
      <c r="H24" s="258">
        <v>29</v>
      </c>
      <c r="I24" s="258">
        <v>18</v>
      </c>
      <c r="J24" s="258">
        <v>60</v>
      </c>
      <c r="K24" s="259">
        <v>58</v>
      </c>
      <c r="L24" s="259">
        <v>38</v>
      </c>
      <c r="M24" s="257">
        <f t="shared" si="1"/>
        <v>17</v>
      </c>
      <c r="N24" s="257">
        <f t="shared" si="1"/>
        <v>22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</row>
    <row r="25" spans="1:27" ht="15">
      <c r="A25" s="247">
        <f t="shared" si="0"/>
        <v>18</v>
      </c>
      <c r="B25" s="247">
        <f t="shared" si="0"/>
        <v>23</v>
      </c>
      <c r="C25" s="248">
        <v>54</v>
      </c>
      <c r="D25" s="249">
        <v>52</v>
      </c>
      <c r="E25" s="248">
        <v>22</v>
      </c>
      <c r="F25" s="248">
        <v>0</v>
      </c>
      <c r="G25" s="248">
        <v>4</v>
      </c>
      <c r="H25" s="248">
        <v>27</v>
      </c>
      <c r="I25" s="248">
        <v>17</v>
      </c>
      <c r="J25" s="248">
        <v>53</v>
      </c>
      <c r="K25" s="249">
        <v>50</v>
      </c>
      <c r="L25" s="249">
        <v>35</v>
      </c>
      <c r="M25" s="247">
        <f t="shared" si="1"/>
        <v>18</v>
      </c>
      <c r="N25" s="247">
        <f t="shared" si="1"/>
        <v>23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</row>
    <row r="26" spans="1:27" ht="15">
      <c r="A26" s="257">
        <f t="shared" si="0"/>
        <v>19</v>
      </c>
      <c r="B26" s="257">
        <f t="shared" si="0"/>
        <v>24</v>
      </c>
      <c r="C26" s="258">
        <v>50</v>
      </c>
      <c r="D26" s="259">
        <v>51</v>
      </c>
      <c r="E26" s="258">
        <v>21</v>
      </c>
      <c r="F26" s="258">
        <v>0</v>
      </c>
      <c r="G26" s="258">
        <v>4</v>
      </c>
      <c r="H26" s="258">
        <v>26</v>
      </c>
      <c r="I26" s="258">
        <v>16</v>
      </c>
      <c r="J26" s="258">
        <v>50</v>
      </c>
      <c r="K26" s="259">
        <v>50</v>
      </c>
      <c r="L26" s="259">
        <v>35</v>
      </c>
      <c r="M26" s="257">
        <f t="shared" si="1"/>
        <v>19</v>
      </c>
      <c r="N26" s="257">
        <f t="shared" si="1"/>
        <v>24</v>
      </c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</row>
    <row r="27" spans="1:27" ht="15">
      <c r="A27" s="257">
        <v>20</v>
      </c>
      <c r="B27" s="257">
        <v>1</v>
      </c>
      <c r="C27" s="258">
        <v>46</v>
      </c>
      <c r="D27" s="259">
        <v>37</v>
      </c>
      <c r="E27" s="258">
        <v>20</v>
      </c>
      <c r="F27" s="258">
        <v>0</v>
      </c>
      <c r="G27" s="258">
        <v>3</v>
      </c>
      <c r="H27" s="258">
        <v>25</v>
      </c>
      <c r="I27" s="258">
        <v>12</v>
      </c>
      <c r="J27" s="258">
        <v>45</v>
      </c>
      <c r="K27" s="259">
        <v>40</v>
      </c>
      <c r="L27" s="259">
        <v>30</v>
      </c>
      <c r="M27" s="257">
        <v>20</v>
      </c>
      <c r="N27" s="257">
        <v>1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</row>
    <row r="28" spans="1:27" ht="15">
      <c r="A28" s="257">
        <f aca="true" t="shared" si="2" ref="A28:B31">A27+1</f>
        <v>21</v>
      </c>
      <c r="B28" s="257">
        <f t="shared" si="2"/>
        <v>2</v>
      </c>
      <c r="C28" s="258">
        <v>43</v>
      </c>
      <c r="D28" s="259">
        <v>20</v>
      </c>
      <c r="E28" s="258">
        <v>15</v>
      </c>
      <c r="F28" s="258">
        <v>0</v>
      </c>
      <c r="G28" s="258">
        <v>3</v>
      </c>
      <c r="H28" s="258">
        <v>24</v>
      </c>
      <c r="I28" s="258">
        <v>10</v>
      </c>
      <c r="J28" s="258">
        <v>40</v>
      </c>
      <c r="K28" s="259">
        <v>30</v>
      </c>
      <c r="L28" s="259">
        <v>25</v>
      </c>
      <c r="M28" s="257">
        <f aca="true" t="shared" si="3" ref="M28:N31">M27+1</f>
        <v>21</v>
      </c>
      <c r="N28" s="257">
        <f t="shared" si="3"/>
        <v>2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</row>
    <row r="29" spans="1:27" ht="15">
      <c r="A29" s="257">
        <f t="shared" si="2"/>
        <v>22</v>
      </c>
      <c r="B29" s="257">
        <f t="shared" si="2"/>
        <v>3</v>
      </c>
      <c r="C29" s="258">
        <v>35</v>
      </c>
      <c r="D29" s="259">
        <v>20</v>
      </c>
      <c r="E29" s="258">
        <v>12</v>
      </c>
      <c r="F29" s="258">
        <v>0</v>
      </c>
      <c r="G29" s="258">
        <v>3</v>
      </c>
      <c r="H29" s="258">
        <v>20</v>
      </c>
      <c r="I29" s="258">
        <v>10</v>
      </c>
      <c r="J29" s="258">
        <v>35</v>
      </c>
      <c r="K29" s="259">
        <v>25</v>
      </c>
      <c r="L29" s="259">
        <v>20</v>
      </c>
      <c r="M29" s="257">
        <f t="shared" si="3"/>
        <v>22</v>
      </c>
      <c r="N29" s="257">
        <f t="shared" si="3"/>
        <v>3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</row>
    <row r="30" spans="1:27" s="255" customFormat="1" ht="15">
      <c r="A30" s="284">
        <f t="shared" si="2"/>
        <v>23</v>
      </c>
      <c r="B30" s="284">
        <f t="shared" si="2"/>
        <v>4</v>
      </c>
      <c r="C30" s="265">
        <v>35</v>
      </c>
      <c r="D30" s="283">
        <v>20</v>
      </c>
      <c r="E30" s="265">
        <v>12</v>
      </c>
      <c r="F30" s="265">
        <v>0</v>
      </c>
      <c r="G30" s="265">
        <v>3</v>
      </c>
      <c r="H30" s="265">
        <v>20</v>
      </c>
      <c r="I30" s="265">
        <v>10</v>
      </c>
      <c r="J30" s="265">
        <v>35</v>
      </c>
      <c r="K30" s="283">
        <v>25</v>
      </c>
      <c r="L30" s="283">
        <v>20</v>
      </c>
      <c r="M30" s="284">
        <f t="shared" si="3"/>
        <v>23</v>
      </c>
      <c r="N30" s="284">
        <f t="shared" si="3"/>
        <v>4</v>
      </c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</row>
    <row r="31" spans="1:27" ht="15">
      <c r="A31" s="257">
        <f t="shared" si="2"/>
        <v>24</v>
      </c>
      <c r="B31" s="257">
        <f t="shared" si="2"/>
        <v>5</v>
      </c>
      <c r="C31" s="258">
        <v>35</v>
      </c>
      <c r="D31" s="259">
        <v>20</v>
      </c>
      <c r="E31" s="258">
        <v>12</v>
      </c>
      <c r="F31" s="258">
        <v>0</v>
      </c>
      <c r="G31" s="258">
        <v>3</v>
      </c>
      <c r="H31" s="258">
        <v>20</v>
      </c>
      <c r="I31" s="258">
        <v>10</v>
      </c>
      <c r="J31" s="258">
        <v>35</v>
      </c>
      <c r="K31" s="259">
        <v>30</v>
      </c>
      <c r="L31" s="259">
        <v>25</v>
      </c>
      <c r="M31" s="257">
        <f t="shared" si="3"/>
        <v>24</v>
      </c>
      <c r="N31" s="257">
        <f t="shared" si="3"/>
        <v>5</v>
      </c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</row>
    <row r="32" spans="1:14" ht="15">
      <c r="A32" s="209"/>
      <c r="B32" s="209"/>
      <c r="C32" s="206"/>
      <c r="D32" s="212"/>
      <c r="E32" s="209"/>
      <c r="F32" s="212"/>
      <c r="G32" s="212"/>
      <c r="H32" s="209"/>
      <c r="I32" s="206"/>
      <c r="J32" s="207"/>
      <c r="K32" s="209"/>
      <c r="L32" s="209"/>
      <c r="M32" s="209"/>
      <c r="N32" s="209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Y35"/>
  <sheetViews>
    <sheetView zoomScalePageLayoutView="0" workbookViewId="0" topLeftCell="A4">
      <selection activeCell="I17" sqref="I17"/>
    </sheetView>
  </sheetViews>
  <sheetFormatPr defaultColWidth="9.140625" defaultRowHeight="15"/>
  <cols>
    <col min="1" max="16384" width="9.140625" style="6" customWidth="1"/>
  </cols>
  <sheetData>
    <row r="1" spans="1:15" ht="15">
      <c r="A1" s="205" t="s">
        <v>393</v>
      </c>
      <c r="C1" s="289"/>
      <c r="I1" s="207"/>
      <c r="J1" s="208"/>
      <c r="K1" s="208"/>
      <c r="L1" s="209" t="s">
        <v>0</v>
      </c>
      <c r="M1" s="209"/>
      <c r="N1" s="209"/>
      <c r="O1" s="209"/>
    </row>
    <row r="2" spans="1:15" ht="15">
      <c r="A2" s="209"/>
      <c r="B2" s="206" t="s">
        <v>300</v>
      </c>
      <c r="C2" s="206"/>
      <c r="I2" s="233" t="s">
        <v>357</v>
      </c>
      <c r="J2" s="208"/>
      <c r="K2" s="208"/>
      <c r="L2" s="209"/>
      <c r="M2" s="209"/>
      <c r="N2" s="209"/>
      <c r="O2" s="209"/>
    </row>
    <row r="3" spans="1:15" ht="15">
      <c r="A3" s="209"/>
      <c r="B3" s="206"/>
      <c r="C3" s="206"/>
      <c r="I3" s="207"/>
      <c r="J3" s="208"/>
      <c r="K3" s="208"/>
      <c r="L3" s="209"/>
      <c r="M3" s="209"/>
      <c r="N3" s="209"/>
      <c r="O3" s="209"/>
    </row>
    <row r="4" spans="1:15" ht="15">
      <c r="A4" s="381" t="s">
        <v>1</v>
      </c>
      <c r="B4" s="381" t="s">
        <v>11</v>
      </c>
      <c r="C4" s="221" t="s">
        <v>301</v>
      </c>
      <c r="D4" s="20" t="s">
        <v>302</v>
      </c>
      <c r="E4" s="221" t="s">
        <v>250</v>
      </c>
      <c r="F4" s="220" t="s">
        <v>262</v>
      </c>
      <c r="G4" s="221" t="s">
        <v>253</v>
      </c>
      <c r="H4" s="221" t="s">
        <v>283</v>
      </c>
      <c r="I4" s="203" t="s">
        <v>256</v>
      </c>
      <c r="J4" s="20" t="s">
        <v>281</v>
      </c>
      <c r="K4" s="20" t="s">
        <v>263</v>
      </c>
      <c r="L4" s="203" t="s">
        <v>257</v>
      </c>
      <c r="M4" s="203" t="s">
        <v>258</v>
      </c>
      <c r="N4" s="381" t="s">
        <v>1</v>
      </c>
      <c r="O4" s="381" t="s">
        <v>11</v>
      </c>
    </row>
    <row r="5" spans="1:15" ht="15">
      <c r="A5" s="381"/>
      <c r="B5" s="381"/>
      <c r="C5" s="203"/>
      <c r="D5" s="20"/>
      <c r="E5" s="203"/>
      <c r="F5" s="20"/>
      <c r="G5" s="203"/>
      <c r="H5" s="203"/>
      <c r="I5" s="203"/>
      <c r="J5" s="20"/>
      <c r="K5" s="20"/>
      <c r="L5" s="203"/>
      <c r="M5" s="203"/>
      <c r="N5" s="381"/>
      <c r="O5" s="381"/>
    </row>
    <row r="6" spans="1:15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203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203" t="s">
        <v>5</v>
      </c>
      <c r="N6" s="381"/>
      <c r="O6" s="381"/>
    </row>
    <row r="7" spans="1:25" s="250" customFormat="1" ht="15">
      <c r="A7" s="257">
        <v>0</v>
      </c>
      <c r="B7" s="257">
        <v>5</v>
      </c>
      <c r="C7" s="258">
        <v>30</v>
      </c>
      <c r="D7" s="259">
        <v>50</v>
      </c>
      <c r="E7" s="258">
        <v>0</v>
      </c>
      <c r="F7" s="258">
        <v>5</v>
      </c>
      <c r="G7" s="258">
        <v>10</v>
      </c>
      <c r="H7" s="258">
        <v>0</v>
      </c>
      <c r="I7" s="258">
        <v>5</v>
      </c>
      <c r="J7" s="259">
        <v>5</v>
      </c>
      <c r="K7" s="259">
        <v>10</v>
      </c>
      <c r="L7" s="258">
        <v>0</v>
      </c>
      <c r="M7" s="258">
        <v>0</v>
      </c>
      <c r="N7" s="257">
        <v>0</v>
      </c>
      <c r="O7" s="257">
        <v>5</v>
      </c>
      <c r="P7" s="260"/>
      <c r="Q7" s="260"/>
      <c r="R7" s="260"/>
      <c r="S7" s="260"/>
      <c r="T7" s="260"/>
      <c r="U7" s="260"/>
      <c r="V7" s="260"/>
      <c r="W7" s="260"/>
      <c r="X7" s="260"/>
      <c r="Y7" s="260"/>
    </row>
    <row r="8" spans="1:25" s="255" customFormat="1" ht="15">
      <c r="A8" s="247">
        <v>1</v>
      </c>
      <c r="B8" s="247">
        <v>6</v>
      </c>
      <c r="C8" s="248">
        <v>30</v>
      </c>
      <c r="D8" s="249">
        <v>55</v>
      </c>
      <c r="E8" s="248">
        <v>0</v>
      </c>
      <c r="F8" s="248">
        <v>5</v>
      </c>
      <c r="G8" s="248">
        <v>15</v>
      </c>
      <c r="H8" s="248">
        <v>0</v>
      </c>
      <c r="I8" s="248">
        <v>5</v>
      </c>
      <c r="J8" s="249">
        <v>5</v>
      </c>
      <c r="K8" s="249">
        <v>10</v>
      </c>
      <c r="L8" s="248">
        <v>0</v>
      </c>
      <c r="M8" s="248">
        <v>0</v>
      </c>
      <c r="N8" s="247">
        <v>1</v>
      </c>
      <c r="O8" s="247">
        <v>6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</row>
    <row r="9" spans="1:25" s="250" customFormat="1" ht="15">
      <c r="A9" s="257">
        <v>2</v>
      </c>
      <c r="B9" s="257">
        <v>7</v>
      </c>
      <c r="C9" s="258">
        <v>45</v>
      </c>
      <c r="D9" s="259">
        <v>60</v>
      </c>
      <c r="E9" s="258">
        <v>0</v>
      </c>
      <c r="F9" s="258">
        <v>10</v>
      </c>
      <c r="G9" s="258">
        <v>20</v>
      </c>
      <c r="H9" s="258">
        <v>0</v>
      </c>
      <c r="I9" s="258">
        <v>10</v>
      </c>
      <c r="J9" s="259">
        <v>5</v>
      </c>
      <c r="K9" s="259">
        <v>15</v>
      </c>
      <c r="L9" s="258">
        <v>0</v>
      </c>
      <c r="M9" s="258">
        <v>0</v>
      </c>
      <c r="N9" s="257">
        <v>2</v>
      </c>
      <c r="O9" s="257">
        <v>7</v>
      </c>
      <c r="P9" s="260"/>
      <c r="Q9" s="260"/>
      <c r="R9" s="260"/>
      <c r="S9" s="260"/>
      <c r="T9" s="260"/>
      <c r="U9" s="260"/>
      <c r="V9" s="260"/>
      <c r="W9" s="260"/>
      <c r="X9" s="260"/>
      <c r="Y9" s="260"/>
    </row>
    <row r="10" spans="1:25" s="250" customFormat="1" ht="15">
      <c r="A10" s="257">
        <v>3</v>
      </c>
      <c r="B10" s="257">
        <v>8</v>
      </c>
      <c r="C10" s="258">
        <v>60</v>
      </c>
      <c r="D10" s="259">
        <v>80</v>
      </c>
      <c r="E10" s="258">
        <v>0</v>
      </c>
      <c r="F10" s="258">
        <v>20</v>
      </c>
      <c r="G10" s="258">
        <v>55</v>
      </c>
      <c r="H10" s="258">
        <v>0</v>
      </c>
      <c r="I10" s="259">
        <v>20</v>
      </c>
      <c r="J10" s="259">
        <v>5</v>
      </c>
      <c r="K10" s="258">
        <v>20</v>
      </c>
      <c r="L10" s="258">
        <v>0</v>
      </c>
      <c r="M10" s="258">
        <v>0</v>
      </c>
      <c r="N10" s="257">
        <v>3</v>
      </c>
      <c r="O10" s="257">
        <v>8</v>
      </c>
      <c r="P10" s="260"/>
      <c r="Q10" s="260"/>
      <c r="R10" s="260"/>
      <c r="S10" s="260"/>
      <c r="T10" s="260"/>
      <c r="U10" s="260"/>
      <c r="V10" s="260"/>
      <c r="W10" s="260"/>
      <c r="X10" s="260"/>
      <c r="Y10" s="260"/>
    </row>
    <row r="11" spans="1:25" s="250" customFormat="1" ht="15">
      <c r="A11" s="257">
        <f aca="true" t="shared" si="0" ref="A11:B26">A10+1</f>
        <v>4</v>
      </c>
      <c r="B11" s="257">
        <f t="shared" si="0"/>
        <v>9</v>
      </c>
      <c r="C11" s="258">
        <v>70</v>
      </c>
      <c r="D11" s="259">
        <v>80</v>
      </c>
      <c r="E11" s="258">
        <v>0</v>
      </c>
      <c r="F11" s="258">
        <v>30</v>
      </c>
      <c r="G11" s="258">
        <v>50</v>
      </c>
      <c r="H11" s="258">
        <v>0</v>
      </c>
      <c r="I11" s="258">
        <v>25</v>
      </c>
      <c r="J11" s="259">
        <v>5</v>
      </c>
      <c r="K11" s="259">
        <v>18</v>
      </c>
      <c r="L11" s="258">
        <v>0</v>
      </c>
      <c r="M11" s="258">
        <v>0</v>
      </c>
      <c r="N11" s="257">
        <f aca="true" t="shared" si="1" ref="N11:O26">N10+1</f>
        <v>4</v>
      </c>
      <c r="O11" s="257">
        <f t="shared" si="1"/>
        <v>9</v>
      </c>
      <c r="P11" s="260"/>
      <c r="Q11" s="260"/>
      <c r="R11" s="260"/>
      <c r="S11" s="260"/>
      <c r="T11" s="260"/>
      <c r="U11" s="260"/>
      <c r="V11" s="260"/>
      <c r="W11" s="260"/>
      <c r="X11" s="260"/>
      <c r="Y11" s="260"/>
    </row>
    <row r="12" spans="1:25" s="250" customFormat="1" ht="15">
      <c r="A12" s="261">
        <f t="shared" si="0"/>
        <v>5</v>
      </c>
      <c r="B12" s="261">
        <f t="shared" si="0"/>
        <v>10</v>
      </c>
      <c r="C12" s="258">
        <v>70</v>
      </c>
      <c r="D12" s="259">
        <v>85</v>
      </c>
      <c r="E12" s="258">
        <v>0</v>
      </c>
      <c r="F12" s="258">
        <v>40</v>
      </c>
      <c r="G12" s="258">
        <v>65</v>
      </c>
      <c r="H12" s="258">
        <v>0</v>
      </c>
      <c r="I12" s="258">
        <v>20</v>
      </c>
      <c r="J12" s="259">
        <v>10</v>
      </c>
      <c r="K12" s="259">
        <v>25</v>
      </c>
      <c r="L12" s="258">
        <v>0</v>
      </c>
      <c r="M12" s="258">
        <v>0</v>
      </c>
      <c r="N12" s="261">
        <f t="shared" si="1"/>
        <v>5</v>
      </c>
      <c r="O12" s="261">
        <f t="shared" si="1"/>
        <v>10</v>
      </c>
      <c r="P12" s="260"/>
      <c r="Q12" s="260"/>
      <c r="R12" s="260"/>
      <c r="S12" s="260"/>
      <c r="T12" s="260"/>
      <c r="U12" s="260"/>
      <c r="V12" s="260"/>
      <c r="W12" s="260"/>
      <c r="X12" s="260"/>
      <c r="Y12" s="260"/>
    </row>
    <row r="13" spans="1:25" s="255" customFormat="1" ht="15">
      <c r="A13" s="257">
        <f t="shared" si="0"/>
        <v>6</v>
      </c>
      <c r="B13" s="257">
        <f t="shared" si="0"/>
        <v>11</v>
      </c>
      <c r="C13" s="258">
        <v>70</v>
      </c>
      <c r="D13" s="259">
        <v>80</v>
      </c>
      <c r="E13" s="258">
        <v>0</v>
      </c>
      <c r="F13" s="258">
        <v>40</v>
      </c>
      <c r="G13" s="258">
        <v>65</v>
      </c>
      <c r="H13" s="258">
        <v>0</v>
      </c>
      <c r="I13" s="259">
        <v>25</v>
      </c>
      <c r="J13" s="259">
        <v>10</v>
      </c>
      <c r="K13" s="258">
        <v>25</v>
      </c>
      <c r="L13" s="258">
        <v>0</v>
      </c>
      <c r="M13" s="258">
        <v>0</v>
      </c>
      <c r="N13" s="257">
        <f t="shared" si="1"/>
        <v>6</v>
      </c>
      <c r="O13" s="257">
        <f t="shared" si="1"/>
        <v>11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</row>
    <row r="14" spans="1:25" s="250" customFormat="1" ht="15">
      <c r="A14" s="247">
        <f t="shared" si="0"/>
        <v>7</v>
      </c>
      <c r="B14" s="247">
        <f t="shared" si="0"/>
        <v>12</v>
      </c>
      <c r="C14" s="248">
        <v>85</v>
      </c>
      <c r="D14" s="249">
        <v>100</v>
      </c>
      <c r="E14" s="248">
        <v>0</v>
      </c>
      <c r="F14" s="248">
        <v>40</v>
      </c>
      <c r="G14" s="248">
        <v>65</v>
      </c>
      <c r="H14" s="248">
        <v>0</v>
      </c>
      <c r="I14" s="248">
        <v>35</v>
      </c>
      <c r="J14" s="249">
        <v>15</v>
      </c>
      <c r="K14" s="249">
        <v>30</v>
      </c>
      <c r="L14" s="248">
        <v>0</v>
      </c>
      <c r="M14" s="248">
        <v>0</v>
      </c>
      <c r="N14" s="247">
        <f t="shared" si="1"/>
        <v>7</v>
      </c>
      <c r="O14" s="247">
        <f t="shared" si="1"/>
        <v>12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</row>
    <row r="15" spans="1:25" s="250" customFormat="1" ht="15">
      <c r="A15" s="257">
        <f t="shared" si="0"/>
        <v>8</v>
      </c>
      <c r="B15" s="257">
        <f t="shared" si="0"/>
        <v>13</v>
      </c>
      <c r="C15" s="258">
        <v>85</v>
      </c>
      <c r="D15" s="259">
        <v>95</v>
      </c>
      <c r="E15" s="258">
        <v>0</v>
      </c>
      <c r="F15" s="258">
        <v>40</v>
      </c>
      <c r="G15" s="258">
        <v>65</v>
      </c>
      <c r="H15" s="258">
        <v>0</v>
      </c>
      <c r="I15" s="258">
        <v>40</v>
      </c>
      <c r="J15" s="259">
        <v>15</v>
      </c>
      <c r="K15" s="259">
        <v>30</v>
      </c>
      <c r="L15" s="258">
        <v>0</v>
      </c>
      <c r="M15" s="258">
        <v>0</v>
      </c>
      <c r="N15" s="257">
        <f t="shared" si="1"/>
        <v>8</v>
      </c>
      <c r="O15" s="257">
        <f t="shared" si="1"/>
        <v>13</v>
      </c>
      <c r="P15" s="260"/>
      <c r="Q15" s="260"/>
      <c r="R15" s="260"/>
      <c r="S15" s="260"/>
      <c r="T15" s="260"/>
      <c r="U15" s="260"/>
      <c r="V15" s="260"/>
      <c r="W15" s="260"/>
      <c r="X15" s="260"/>
      <c r="Y15" s="260"/>
    </row>
    <row r="16" spans="1:25" s="250" customFormat="1" ht="15">
      <c r="A16" s="257">
        <f t="shared" si="0"/>
        <v>9</v>
      </c>
      <c r="B16" s="257">
        <f t="shared" si="0"/>
        <v>14</v>
      </c>
      <c r="C16" s="258">
        <v>75</v>
      </c>
      <c r="D16" s="259">
        <v>90</v>
      </c>
      <c r="E16" s="258">
        <v>0</v>
      </c>
      <c r="F16" s="258">
        <v>38</v>
      </c>
      <c r="G16" s="258">
        <v>55</v>
      </c>
      <c r="H16" s="258">
        <v>0</v>
      </c>
      <c r="I16" s="258">
        <v>30</v>
      </c>
      <c r="J16" s="259">
        <v>10</v>
      </c>
      <c r="K16" s="259">
        <v>25</v>
      </c>
      <c r="L16" s="258">
        <v>0</v>
      </c>
      <c r="M16" s="258">
        <v>0</v>
      </c>
      <c r="N16" s="257">
        <f t="shared" si="1"/>
        <v>9</v>
      </c>
      <c r="O16" s="257">
        <f t="shared" si="1"/>
        <v>14</v>
      </c>
      <c r="P16" s="260"/>
      <c r="Q16" s="260"/>
      <c r="R16" s="260"/>
      <c r="S16" s="260"/>
      <c r="T16" s="260"/>
      <c r="U16" s="260"/>
      <c r="V16" s="260"/>
      <c r="W16" s="260"/>
      <c r="X16" s="260"/>
      <c r="Y16" s="260"/>
    </row>
    <row r="17" spans="1:25" s="250" customFormat="1" ht="15">
      <c r="A17" s="247">
        <f t="shared" si="0"/>
        <v>10</v>
      </c>
      <c r="B17" s="247">
        <f t="shared" si="0"/>
        <v>15</v>
      </c>
      <c r="C17" s="248">
        <v>75</v>
      </c>
      <c r="D17" s="249">
        <v>90</v>
      </c>
      <c r="E17" s="248">
        <v>0</v>
      </c>
      <c r="F17" s="248">
        <v>38</v>
      </c>
      <c r="G17" s="248">
        <v>55</v>
      </c>
      <c r="H17" s="248">
        <v>0</v>
      </c>
      <c r="I17" s="248">
        <v>20</v>
      </c>
      <c r="J17" s="249">
        <v>5</v>
      </c>
      <c r="K17" s="249">
        <v>25</v>
      </c>
      <c r="L17" s="248">
        <v>0</v>
      </c>
      <c r="M17" s="248">
        <v>0</v>
      </c>
      <c r="N17" s="247">
        <f t="shared" si="1"/>
        <v>10</v>
      </c>
      <c r="O17" s="247">
        <f t="shared" si="1"/>
        <v>15</v>
      </c>
      <c r="P17" s="260"/>
      <c r="Q17" s="260"/>
      <c r="R17" s="260"/>
      <c r="S17" s="260"/>
      <c r="T17" s="260"/>
      <c r="U17" s="260"/>
      <c r="V17" s="260"/>
      <c r="W17" s="260"/>
      <c r="X17" s="260"/>
      <c r="Y17" s="260"/>
    </row>
    <row r="18" spans="1:25" s="250" customFormat="1" ht="15">
      <c r="A18" s="257">
        <f t="shared" si="0"/>
        <v>11</v>
      </c>
      <c r="B18" s="257">
        <f t="shared" si="0"/>
        <v>16</v>
      </c>
      <c r="C18" s="258">
        <v>75</v>
      </c>
      <c r="D18" s="259">
        <v>85</v>
      </c>
      <c r="E18" s="258">
        <v>0</v>
      </c>
      <c r="F18" s="258">
        <v>35</v>
      </c>
      <c r="G18" s="258">
        <v>50</v>
      </c>
      <c r="H18" s="258">
        <v>0</v>
      </c>
      <c r="I18" s="258">
        <v>20</v>
      </c>
      <c r="J18" s="259">
        <v>5</v>
      </c>
      <c r="K18" s="259">
        <v>20</v>
      </c>
      <c r="L18" s="258">
        <v>0</v>
      </c>
      <c r="M18" s="258">
        <v>0</v>
      </c>
      <c r="N18" s="257">
        <f t="shared" si="1"/>
        <v>11</v>
      </c>
      <c r="O18" s="257">
        <f t="shared" si="1"/>
        <v>16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</row>
    <row r="19" spans="1:25" s="250" customFormat="1" ht="15">
      <c r="A19" s="261">
        <f t="shared" si="0"/>
        <v>12</v>
      </c>
      <c r="B19" s="261">
        <f t="shared" si="0"/>
        <v>17</v>
      </c>
      <c r="C19" s="258">
        <v>70</v>
      </c>
      <c r="D19" s="259">
        <v>80</v>
      </c>
      <c r="E19" s="258">
        <v>0</v>
      </c>
      <c r="F19" s="258">
        <v>30</v>
      </c>
      <c r="G19" s="258">
        <v>45</v>
      </c>
      <c r="H19" s="258">
        <v>0</v>
      </c>
      <c r="I19" s="258">
        <v>15</v>
      </c>
      <c r="J19" s="259">
        <v>5</v>
      </c>
      <c r="K19" s="259">
        <v>20</v>
      </c>
      <c r="L19" s="258">
        <v>0</v>
      </c>
      <c r="M19" s="258">
        <v>0</v>
      </c>
      <c r="N19" s="261">
        <f t="shared" si="1"/>
        <v>12</v>
      </c>
      <c r="O19" s="261">
        <f t="shared" si="1"/>
        <v>17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</row>
    <row r="20" spans="1:25" s="250" customFormat="1" ht="15">
      <c r="A20" s="257">
        <f t="shared" si="0"/>
        <v>13</v>
      </c>
      <c r="B20" s="257">
        <f t="shared" si="0"/>
        <v>18</v>
      </c>
      <c r="C20" s="258">
        <v>75</v>
      </c>
      <c r="D20" s="259">
        <v>85</v>
      </c>
      <c r="E20" s="258">
        <v>0</v>
      </c>
      <c r="F20" s="258">
        <v>35</v>
      </c>
      <c r="G20" s="258">
        <v>45</v>
      </c>
      <c r="H20" s="258">
        <v>0</v>
      </c>
      <c r="I20" s="258">
        <v>20</v>
      </c>
      <c r="J20" s="259">
        <v>10</v>
      </c>
      <c r="K20" s="259">
        <v>25</v>
      </c>
      <c r="L20" s="258">
        <v>0</v>
      </c>
      <c r="M20" s="258">
        <v>0</v>
      </c>
      <c r="N20" s="257">
        <f t="shared" si="1"/>
        <v>13</v>
      </c>
      <c r="O20" s="257">
        <f t="shared" si="1"/>
        <v>18</v>
      </c>
      <c r="P20" s="260"/>
      <c r="Q20" s="260"/>
      <c r="R20" s="260"/>
      <c r="S20" s="260"/>
      <c r="T20" s="260"/>
      <c r="U20" s="260"/>
      <c r="V20" s="260"/>
      <c r="W20" s="260"/>
      <c r="X20" s="260"/>
      <c r="Y20" s="260"/>
    </row>
    <row r="21" spans="1:25" s="250" customFormat="1" ht="15">
      <c r="A21" s="257">
        <f t="shared" si="0"/>
        <v>14</v>
      </c>
      <c r="B21" s="257">
        <f t="shared" si="0"/>
        <v>19</v>
      </c>
      <c r="C21" s="258">
        <v>80</v>
      </c>
      <c r="D21" s="259">
        <v>90</v>
      </c>
      <c r="E21" s="258">
        <v>0</v>
      </c>
      <c r="F21" s="258">
        <v>40</v>
      </c>
      <c r="G21" s="258">
        <v>50</v>
      </c>
      <c r="H21" s="258">
        <v>0</v>
      </c>
      <c r="I21" s="258">
        <v>25</v>
      </c>
      <c r="J21" s="259">
        <v>15</v>
      </c>
      <c r="K21" s="259">
        <v>30</v>
      </c>
      <c r="L21" s="258">
        <v>0</v>
      </c>
      <c r="M21" s="258">
        <v>0</v>
      </c>
      <c r="N21" s="257">
        <f t="shared" si="1"/>
        <v>14</v>
      </c>
      <c r="O21" s="257">
        <f t="shared" si="1"/>
        <v>19</v>
      </c>
      <c r="P21" s="260"/>
      <c r="Q21" s="260"/>
      <c r="R21" s="260"/>
      <c r="S21" s="260"/>
      <c r="T21" s="260"/>
      <c r="U21" s="260"/>
      <c r="V21" s="260"/>
      <c r="W21" s="260"/>
      <c r="X21" s="260"/>
      <c r="Y21" s="260"/>
    </row>
    <row r="22" spans="1:25" s="255" customFormat="1" ht="15">
      <c r="A22" s="261">
        <f t="shared" si="0"/>
        <v>15</v>
      </c>
      <c r="B22" s="261">
        <f t="shared" si="0"/>
        <v>20</v>
      </c>
      <c r="C22" s="258">
        <v>80</v>
      </c>
      <c r="D22" s="259">
        <v>95</v>
      </c>
      <c r="E22" s="258">
        <v>0</v>
      </c>
      <c r="F22" s="258">
        <v>40</v>
      </c>
      <c r="G22" s="258">
        <v>55</v>
      </c>
      <c r="H22" s="258">
        <v>0</v>
      </c>
      <c r="I22" s="258">
        <v>30</v>
      </c>
      <c r="J22" s="259">
        <v>20</v>
      </c>
      <c r="K22" s="259">
        <v>35</v>
      </c>
      <c r="L22" s="258">
        <v>0</v>
      </c>
      <c r="M22" s="258">
        <v>0</v>
      </c>
      <c r="N22" s="261">
        <f t="shared" si="1"/>
        <v>15</v>
      </c>
      <c r="O22" s="261">
        <f t="shared" si="1"/>
        <v>20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</row>
    <row r="23" spans="1:25" s="250" customFormat="1" ht="15">
      <c r="A23" s="257">
        <f t="shared" si="0"/>
        <v>16</v>
      </c>
      <c r="B23" s="257">
        <f t="shared" si="0"/>
        <v>21</v>
      </c>
      <c r="C23" s="258">
        <v>80</v>
      </c>
      <c r="D23" s="259">
        <v>90</v>
      </c>
      <c r="E23" s="258">
        <v>0</v>
      </c>
      <c r="F23" s="258">
        <v>38</v>
      </c>
      <c r="G23" s="258">
        <v>60</v>
      </c>
      <c r="H23" s="258">
        <v>0</v>
      </c>
      <c r="I23" s="258">
        <v>25</v>
      </c>
      <c r="J23" s="259">
        <v>15</v>
      </c>
      <c r="K23" s="259">
        <v>35</v>
      </c>
      <c r="L23" s="258">
        <v>0</v>
      </c>
      <c r="M23" s="258">
        <v>0</v>
      </c>
      <c r="N23" s="257">
        <f t="shared" si="1"/>
        <v>16</v>
      </c>
      <c r="O23" s="257">
        <f t="shared" si="1"/>
        <v>21</v>
      </c>
      <c r="P23" s="260"/>
      <c r="Q23" s="260"/>
      <c r="R23" s="260"/>
      <c r="S23" s="260"/>
      <c r="T23" s="260"/>
      <c r="U23" s="260"/>
      <c r="V23" s="260"/>
      <c r="W23" s="260"/>
      <c r="X23" s="260"/>
      <c r="Y23" s="260"/>
    </row>
    <row r="24" spans="1:25" s="250" customFormat="1" ht="15">
      <c r="A24" s="257">
        <f t="shared" si="0"/>
        <v>17</v>
      </c>
      <c r="B24" s="257">
        <f t="shared" si="0"/>
        <v>22</v>
      </c>
      <c r="C24" s="258">
        <v>80</v>
      </c>
      <c r="D24" s="259">
        <v>90</v>
      </c>
      <c r="E24" s="258">
        <v>0</v>
      </c>
      <c r="F24" s="258">
        <v>38</v>
      </c>
      <c r="G24" s="258">
        <v>65</v>
      </c>
      <c r="H24" s="258">
        <v>0</v>
      </c>
      <c r="I24" s="258">
        <v>20</v>
      </c>
      <c r="J24" s="259">
        <v>5</v>
      </c>
      <c r="K24" s="259">
        <v>40</v>
      </c>
      <c r="L24" s="258">
        <v>0</v>
      </c>
      <c r="M24" s="258">
        <v>0</v>
      </c>
      <c r="N24" s="257">
        <f t="shared" si="1"/>
        <v>17</v>
      </c>
      <c r="O24" s="257">
        <f t="shared" si="1"/>
        <v>22</v>
      </c>
      <c r="P24" s="260"/>
      <c r="Q24" s="260"/>
      <c r="R24" s="260"/>
      <c r="S24" s="260"/>
      <c r="T24" s="260"/>
      <c r="U24" s="260"/>
      <c r="V24" s="260"/>
      <c r="W24" s="260"/>
      <c r="X24" s="260"/>
      <c r="Y24" s="260"/>
    </row>
    <row r="25" spans="1:25" s="250" customFormat="1" ht="15">
      <c r="A25" s="247">
        <f t="shared" si="0"/>
        <v>18</v>
      </c>
      <c r="B25" s="247">
        <f t="shared" si="0"/>
        <v>23</v>
      </c>
      <c r="C25" s="248">
        <v>80</v>
      </c>
      <c r="D25" s="249">
        <v>80</v>
      </c>
      <c r="E25" s="248">
        <v>0</v>
      </c>
      <c r="F25" s="248">
        <v>35</v>
      </c>
      <c r="G25" s="248">
        <v>65</v>
      </c>
      <c r="H25" s="248">
        <v>0</v>
      </c>
      <c r="I25" s="248">
        <v>10</v>
      </c>
      <c r="J25" s="249">
        <v>5</v>
      </c>
      <c r="K25" s="249">
        <v>38</v>
      </c>
      <c r="L25" s="248">
        <v>0</v>
      </c>
      <c r="M25" s="248">
        <v>0</v>
      </c>
      <c r="N25" s="247">
        <f t="shared" si="1"/>
        <v>18</v>
      </c>
      <c r="O25" s="247">
        <f t="shared" si="1"/>
        <v>23</v>
      </c>
      <c r="P25" s="260"/>
      <c r="Q25" s="260"/>
      <c r="R25" s="260"/>
      <c r="S25" s="260"/>
      <c r="T25" s="260"/>
      <c r="U25" s="260"/>
      <c r="V25" s="260"/>
      <c r="W25" s="260"/>
      <c r="X25" s="260"/>
      <c r="Y25" s="260"/>
    </row>
    <row r="26" spans="1:25" s="250" customFormat="1" ht="15">
      <c r="A26" s="257">
        <f t="shared" si="0"/>
        <v>19</v>
      </c>
      <c r="B26" s="257">
        <f t="shared" si="0"/>
        <v>24</v>
      </c>
      <c r="C26" s="258">
        <v>80</v>
      </c>
      <c r="D26" s="259">
        <v>80</v>
      </c>
      <c r="E26" s="258">
        <v>0</v>
      </c>
      <c r="F26" s="258">
        <v>35</v>
      </c>
      <c r="G26" s="258">
        <v>60</v>
      </c>
      <c r="H26" s="258">
        <v>0</v>
      </c>
      <c r="I26" s="258">
        <v>10</v>
      </c>
      <c r="J26" s="259">
        <v>5</v>
      </c>
      <c r="K26" s="259">
        <v>35</v>
      </c>
      <c r="L26" s="258">
        <v>0</v>
      </c>
      <c r="M26" s="258">
        <v>0</v>
      </c>
      <c r="N26" s="257">
        <f t="shared" si="1"/>
        <v>19</v>
      </c>
      <c r="O26" s="257">
        <f t="shared" si="1"/>
        <v>24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</row>
    <row r="27" spans="1:25" s="250" customFormat="1" ht="15">
      <c r="A27" s="257">
        <v>20</v>
      </c>
      <c r="B27" s="257">
        <v>1</v>
      </c>
      <c r="C27" s="258">
        <v>75</v>
      </c>
      <c r="D27" s="259">
        <v>75</v>
      </c>
      <c r="E27" s="258">
        <v>0</v>
      </c>
      <c r="F27" s="258">
        <v>30</v>
      </c>
      <c r="G27" s="258">
        <v>50</v>
      </c>
      <c r="H27" s="258">
        <v>0</v>
      </c>
      <c r="I27" s="258">
        <v>5</v>
      </c>
      <c r="J27" s="259">
        <v>5</v>
      </c>
      <c r="K27" s="259">
        <v>30</v>
      </c>
      <c r="L27" s="258">
        <v>0</v>
      </c>
      <c r="M27" s="258">
        <v>0</v>
      </c>
      <c r="N27" s="257">
        <v>20</v>
      </c>
      <c r="O27" s="257">
        <v>1</v>
      </c>
      <c r="P27" s="260"/>
      <c r="Q27" s="260"/>
      <c r="R27" s="260"/>
      <c r="S27" s="260"/>
      <c r="T27" s="260"/>
      <c r="U27" s="260"/>
      <c r="V27" s="260"/>
      <c r="W27" s="260"/>
      <c r="X27" s="260"/>
      <c r="Y27" s="260"/>
    </row>
    <row r="28" spans="1:25" s="250" customFormat="1" ht="15">
      <c r="A28" s="257">
        <f aca="true" t="shared" si="2" ref="A28:B31">A27+1</f>
        <v>21</v>
      </c>
      <c r="B28" s="257">
        <f t="shared" si="2"/>
        <v>2</v>
      </c>
      <c r="C28" s="258">
        <v>70</v>
      </c>
      <c r="D28" s="259">
        <v>70</v>
      </c>
      <c r="E28" s="258">
        <v>0</v>
      </c>
      <c r="F28" s="258">
        <v>25</v>
      </c>
      <c r="G28" s="258">
        <v>45</v>
      </c>
      <c r="H28" s="258">
        <v>0</v>
      </c>
      <c r="I28" s="258">
        <v>5</v>
      </c>
      <c r="J28" s="259">
        <v>5</v>
      </c>
      <c r="K28" s="259">
        <v>30</v>
      </c>
      <c r="L28" s="258">
        <v>0</v>
      </c>
      <c r="M28" s="258">
        <v>0</v>
      </c>
      <c r="N28" s="257">
        <f aca="true" t="shared" si="3" ref="N28:O31">N27+1</f>
        <v>21</v>
      </c>
      <c r="O28" s="257">
        <f t="shared" si="3"/>
        <v>2</v>
      </c>
      <c r="P28" s="260"/>
      <c r="Q28" s="260"/>
      <c r="R28" s="260"/>
      <c r="S28" s="260"/>
      <c r="T28" s="260"/>
      <c r="U28" s="260"/>
      <c r="V28" s="260"/>
      <c r="W28" s="260"/>
      <c r="X28" s="260"/>
      <c r="Y28" s="260"/>
    </row>
    <row r="29" spans="1:25" s="250" customFormat="1" ht="15">
      <c r="A29" s="257">
        <f t="shared" si="2"/>
        <v>22</v>
      </c>
      <c r="B29" s="257">
        <f t="shared" si="2"/>
        <v>3</v>
      </c>
      <c r="C29" s="258">
        <v>60</v>
      </c>
      <c r="D29" s="259">
        <v>60</v>
      </c>
      <c r="E29" s="258">
        <v>0</v>
      </c>
      <c r="F29" s="258">
        <v>25</v>
      </c>
      <c r="G29" s="258">
        <v>40</v>
      </c>
      <c r="H29" s="258">
        <v>0</v>
      </c>
      <c r="I29" s="258">
        <v>5</v>
      </c>
      <c r="J29" s="259">
        <v>5</v>
      </c>
      <c r="K29" s="259">
        <v>25</v>
      </c>
      <c r="L29" s="258">
        <v>0</v>
      </c>
      <c r="M29" s="258">
        <v>0</v>
      </c>
      <c r="N29" s="257">
        <f t="shared" si="3"/>
        <v>22</v>
      </c>
      <c r="O29" s="257">
        <f t="shared" si="3"/>
        <v>3</v>
      </c>
      <c r="P29" s="260"/>
      <c r="Q29" s="260"/>
      <c r="R29" s="260"/>
      <c r="S29" s="260"/>
      <c r="T29" s="260"/>
      <c r="U29" s="260"/>
      <c r="V29" s="260"/>
      <c r="W29" s="260"/>
      <c r="X29" s="260"/>
      <c r="Y29" s="260"/>
    </row>
    <row r="30" spans="1:25" s="255" customFormat="1" ht="15">
      <c r="A30" s="261">
        <f t="shared" si="2"/>
        <v>23</v>
      </c>
      <c r="B30" s="261">
        <f t="shared" si="2"/>
        <v>4</v>
      </c>
      <c r="C30" s="258">
        <v>55</v>
      </c>
      <c r="D30" s="259">
        <v>50</v>
      </c>
      <c r="E30" s="258">
        <v>0</v>
      </c>
      <c r="F30" s="258">
        <v>20</v>
      </c>
      <c r="G30" s="258">
        <v>35</v>
      </c>
      <c r="H30" s="258">
        <v>0</v>
      </c>
      <c r="I30" s="258">
        <v>5</v>
      </c>
      <c r="J30" s="259">
        <v>5</v>
      </c>
      <c r="K30" s="259">
        <v>20</v>
      </c>
      <c r="L30" s="258">
        <v>0</v>
      </c>
      <c r="M30" s="258">
        <v>0</v>
      </c>
      <c r="N30" s="261">
        <f t="shared" si="3"/>
        <v>23</v>
      </c>
      <c r="O30" s="261">
        <f t="shared" si="3"/>
        <v>4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</row>
    <row r="31" spans="1:25" s="250" customFormat="1" ht="15">
      <c r="A31" s="257">
        <f t="shared" si="2"/>
        <v>24</v>
      </c>
      <c r="B31" s="257">
        <f t="shared" si="2"/>
        <v>5</v>
      </c>
      <c r="C31" s="258">
        <v>40</v>
      </c>
      <c r="D31" s="259">
        <v>45</v>
      </c>
      <c r="E31" s="258">
        <v>0</v>
      </c>
      <c r="F31" s="258">
        <v>15</v>
      </c>
      <c r="G31" s="258">
        <v>20</v>
      </c>
      <c r="H31" s="258">
        <v>0</v>
      </c>
      <c r="I31" s="258">
        <v>5</v>
      </c>
      <c r="J31" s="259">
        <v>5</v>
      </c>
      <c r="K31" s="259">
        <v>15</v>
      </c>
      <c r="L31" s="258">
        <v>0</v>
      </c>
      <c r="M31" s="258">
        <v>0</v>
      </c>
      <c r="N31" s="257">
        <f t="shared" si="3"/>
        <v>24</v>
      </c>
      <c r="O31" s="257">
        <f t="shared" si="3"/>
        <v>5</v>
      </c>
      <c r="P31" s="260"/>
      <c r="Q31" s="260"/>
      <c r="R31" s="260"/>
      <c r="S31" s="260"/>
      <c r="T31" s="260"/>
      <c r="U31" s="260"/>
      <c r="V31" s="260"/>
      <c r="W31" s="260"/>
      <c r="X31" s="260"/>
      <c r="Y31" s="260"/>
    </row>
    <row r="32" spans="1:25" ht="15">
      <c r="A32" s="296"/>
      <c r="B32" s="296"/>
      <c r="C32" s="297"/>
      <c r="D32" s="298"/>
      <c r="E32" s="296"/>
      <c r="F32" s="298"/>
      <c r="G32" s="296"/>
      <c r="H32" s="297"/>
      <c r="I32" s="299"/>
      <c r="J32" s="296"/>
      <c r="K32" s="296"/>
      <c r="L32" s="296"/>
      <c r="M32" s="296"/>
      <c r="N32" s="296"/>
      <c r="O32" s="296"/>
      <c r="P32" s="286"/>
      <c r="Q32" s="286"/>
      <c r="R32" s="286"/>
      <c r="S32" s="286"/>
      <c r="T32" s="286"/>
      <c r="U32" s="286"/>
      <c r="V32" s="286"/>
      <c r="W32" s="286"/>
      <c r="X32" s="286"/>
      <c r="Y32" s="286"/>
    </row>
    <row r="33" spans="1:17" ht="1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</row>
    <row r="34" spans="1:17" ht="1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</row>
    <row r="35" ht="15">
      <c r="I35" s="6" t="s">
        <v>337</v>
      </c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zoomScale="80" zoomScaleNormal="80" zoomScalePageLayoutView="0" workbookViewId="0" topLeftCell="A5">
      <selection activeCell="W15" sqref="V15:W15"/>
    </sheetView>
  </sheetViews>
  <sheetFormatPr defaultColWidth="9.140625" defaultRowHeight="15"/>
  <cols>
    <col min="1" max="1" width="4.8515625" style="6" customWidth="1"/>
    <col min="2" max="2" width="6.140625" style="6" customWidth="1"/>
    <col min="3" max="3" width="7.28125" style="6" customWidth="1"/>
    <col min="4" max="4" width="6.57421875" style="6" customWidth="1"/>
    <col min="5" max="14" width="9.140625" style="6" customWidth="1"/>
    <col min="15" max="15" width="6.28125" style="6" customWidth="1"/>
    <col min="16" max="16" width="5.421875" style="6" customWidth="1"/>
    <col min="17" max="16384" width="9.140625" style="6" customWidth="1"/>
  </cols>
  <sheetData>
    <row r="1" spans="1:16" ht="15">
      <c r="A1" s="205" t="s">
        <v>393</v>
      </c>
      <c r="C1" s="206"/>
      <c r="I1" s="207"/>
      <c r="J1" s="208"/>
      <c r="K1" s="208"/>
      <c r="L1" s="209" t="s">
        <v>0</v>
      </c>
      <c r="M1" s="209"/>
      <c r="N1" s="209"/>
      <c r="O1" s="209"/>
      <c r="P1" s="209"/>
    </row>
    <row r="2" spans="1:16" ht="15">
      <c r="A2" s="209"/>
      <c r="B2" s="206" t="s">
        <v>327</v>
      </c>
      <c r="C2" s="206"/>
      <c r="I2" s="209" t="s">
        <v>357</v>
      </c>
      <c r="J2" s="208"/>
      <c r="K2" s="208"/>
      <c r="L2" s="209"/>
      <c r="M2" s="209"/>
      <c r="N2" s="209"/>
      <c r="O2" s="209"/>
      <c r="P2" s="209"/>
    </row>
    <row r="3" spans="1:16" ht="15">
      <c r="A3" s="209"/>
      <c r="B3" s="206"/>
      <c r="C3" s="206"/>
      <c r="I3" s="207"/>
      <c r="J3" s="208"/>
      <c r="K3" s="208"/>
      <c r="L3" s="209"/>
      <c r="M3" s="209"/>
      <c r="N3" s="209"/>
      <c r="O3" s="209"/>
      <c r="P3" s="209"/>
    </row>
    <row r="4" spans="1:16" ht="15">
      <c r="A4" s="381" t="s">
        <v>1</v>
      </c>
      <c r="B4" s="381" t="s">
        <v>11</v>
      </c>
      <c r="C4" s="203" t="s">
        <v>328</v>
      </c>
      <c r="D4" s="220" t="s">
        <v>329</v>
      </c>
      <c r="E4" s="203" t="s">
        <v>249</v>
      </c>
      <c r="F4" s="20" t="s">
        <v>250</v>
      </c>
      <c r="G4" s="203" t="s">
        <v>283</v>
      </c>
      <c r="H4" s="203" t="s">
        <v>251</v>
      </c>
      <c r="I4" s="203" t="s">
        <v>252</v>
      </c>
      <c r="J4" s="220" t="s">
        <v>293</v>
      </c>
      <c r="K4" s="220" t="s">
        <v>330</v>
      </c>
      <c r="L4" s="221" t="s">
        <v>259</v>
      </c>
      <c r="M4" s="221" t="s">
        <v>258</v>
      </c>
      <c r="N4" s="221" t="s">
        <v>260</v>
      </c>
      <c r="O4" s="381" t="s">
        <v>1</v>
      </c>
      <c r="P4" s="381" t="s">
        <v>11</v>
      </c>
    </row>
    <row r="5" spans="1:16" ht="15">
      <c r="A5" s="381"/>
      <c r="B5" s="381"/>
      <c r="C5" s="203"/>
      <c r="D5" s="20"/>
      <c r="E5" s="203"/>
      <c r="F5" s="20"/>
      <c r="G5" s="203"/>
      <c r="H5" s="203"/>
      <c r="I5" s="203"/>
      <c r="J5" s="20"/>
      <c r="K5" s="20"/>
      <c r="L5" s="203"/>
      <c r="M5" s="203"/>
      <c r="N5" s="203"/>
      <c r="O5" s="381"/>
      <c r="P5" s="381"/>
    </row>
    <row r="6" spans="1:16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203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211" t="s">
        <v>5</v>
      </c>
      <c r="N6" s="203" t="s">
        <v>5</v>
      </c>
      <c r="O6" s="381"/>
      <c r="P6" s="381"/>
    </row>
    <row r="7" spans="1:16" ht="15">
      <c r="A7" s="257">
        <v>0</v>
      </c>
      <c r="B7" s="257">
        <v>5</v>
      </c>
      <c r="C7" s="258">
        <v>5</v>
      </c>
      <c r="D7" s="259">
        <v>16</v>
      </c>
      <c r="E7" s="258">
        <v>0</v>
      </c>
      <c r="F7" s="258">
        <v>1</v>
      </c>
      <c r="G7" s="258">
        <v>1</v>
      </c>
      <c r="H7" s="258">
        <v>1</v>
      </c>
      <c r="I7" s="258">
        <v>2</v>
      </c>
      <c r="J7" s="259">
        <v>0</v>
      </c>
      <c r="K7" s="259">
        <v>6</v>
      </c>
      <c r="L7" s="258">
        <v>0</v>
      </c>
      <c r="M7" s="258">
        <v>9</v>
      </c>
      <c r="N7" s="258">
        <v>1</v>
      </c>
      <c r="O7" s="257">
        <v>0</v>
      </c>
      <c r="P7" s="257">
        <v>5</v>
      </c>
    </row>
    <row r="8" spans="1:28" s="255" customFormat="1" ht="15">
      <c r="A8" s="251">
        <v>1</v>
      </c>
      <c r="B8" s="251">
        <v>6</v>
      </c>
      <c r="C8" s="252">
        <v>6</v>
      </c>
      <c r="D8" s="253">
        <v>18</v>
      </c>
      <c r="E8" s="252">
        <v>0</v>
      </c>
      <c r="F8" s="252">
        <v>1</v>
      </c>
      <c r="G8" s="252">
        <v>1</v>
      </c>
      <c r="H8" s="252">
        <v>1</v>
      </c>
      <c r="I8" s="252">
        <v>3</v>
      </c>
      <c r="J8" s="253">
        <v>0</v>
      </c>
      <c r="K8" s="253">
        <v>7</v>
      </c>
      <c r="L8" s="252">
        <v>0</v>
      </c>
      <c r="M8" s="252">
        <v>10</v>
      </c>
      <c r="N8" s="252">
        <v>1</v>
      </c>
      <c r="O8" s="251">
        <v>1</v>
      </c>
      <c r="P8" s="251">
        <v>6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</row>
    <row r="9" spans="1:28" ht="15">
      <c r="A9" s="257">
        <v>2</v>
      </c>
      <c r="B9" s="257">
        <v>7</v>
      </c>
      <c r="C9" s="258">
        <v>7</v>
      </c>
      <c r="D9" s="259">
        <v>20</v>
      </c>
      <c r="E9" s="258">
        <v>0</v>
      </c>
      <c r="F9" s="258">
        <v>1</v>
      </c>
      <c r="G9" s="258">
        <v>1</v>
      </c>
      <c r="H9" s="258">
        <v>1</v>
      </c>
      <c r="I9" s="258">
        <v>4</v>
      </c>
      <c r="J9" s="259">
        <v>0</v>
      </c>
      <c r="K9" s="259">
        <v>8</v>
      </c>
      <c r="L9" s="258">
        <v>0</v>
      </c>
      <c r="M9" s="258">
        <v>11</v>
      </c>
      <c r="N9" s="258">
        <v>1</v>
      </c>
      <c r="O9" s="257">
        <v>2</v>
      </c>
      <c r="P9" s="257">
        <v>7</v>
      </c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</row>
    <row r="10" spans="1:16" ht="15">
      <c r="A10" s="257">
        <v>3</v>
      </c>
      <c r="B10" s="257">
        <v>8</v>
      </c>
      <c r="C10" s="258">
        <v>9</v>
      </c>
      <c r="D10" s="259">
        <v>25</v>
      </c>
      <c r="E10" s="258">
        <v>0</v>
      </c>
      <c r="F10" s="258">
        <v>1</v>
      </c>
      <c r="G10" s="258">
        <v>1</v>
      </c>
      <c r="H10" s="258">
        <v>1</v>
      </c>
      <c r="I10" s="258">
        <v>5</v>
      </c>
      <c r="J10" s="259">
        <v>0</v>
      </c>
      <c r="K10" s="259">
        <v>10</v>
      </c>
      <c r="L10" s="258">
        <v>1</v>
      </c>
      <c r="M10" s="258">
        <v>13</v>
      </c>
      <c r="N10" s="258">
        <v>1</v>
      </c>
      <c r="O10" s="257">
        <v>3</v>
      </c>
      <c r="P10" s="257">
        <v>8</v>
      </c>
    </row>
    <row r="11" spans="1:16" ht="15">
      <c r="A11" s="257">
        <f aca="true" t="shared" si="0" ref="A11:B26">A10+1</f>
        <v>4</v>
      </c>
      <c r="B11" s="257">
        <f t="shared" si="0"/>
        <v>9</v>
      </c>
      <c r="C11" s="258">
        <v>10</v>
      </c>
      <c r="D11" s="259">
        <v>29</v>
      </c>
      <c r="E11" s="258">
        <v>0</v>
      </c>
      <c r="F11" s="258">
        <v>2</v>
      </c>
      <c r="G11" s="258">
        <v>1</v>
      </c>
      <c r="H11" s="258">
        <v>1</v>
      </c>
      <c r="I11" s="258">
        <v>6</v>
      </c>
      <c r="J11" s="259">
        <v>0</v>
      </c>
      <c r="K11" s="259">
        <v>13</v>
      </c>
      <c r="L11" s="258">
        <v>1</v>
      </c>
      <c r="M11" s="258">
        <v>14</v>
      </c>
      <c r="N11" s="258">
        <v>1</v>
      </c>
      <c r="O11" s="257">
        <f aca="true" t="shared" si="1" ref="O11:P26">O10+1</f>
        <v>4</v>
      </c>
      <c r="P11" s="257">
        <f t="shared" si="1"/>
        <v>9</v>
      </c>
    </row>
    <row r="12" spans="1:16" ht="15">
      <c r="A12" s="261">
        <f t="shared" si="0"/>
        <v>5</v>
      </c>
      <c r="B12" s="261">
        <f t="shared" si="0"/>
        <v>10</v>
      </c>
      <c r="C12" s="258">
        <v>12</v>
      </c>
      <c r="D12" s="259">
        <v>36</v>
      </c>
      <c r="E12" s="258">
        <v>0</v>
      </c>
      <c r="F12" s="258">
        <v>1</v>
      </c>
      <c r="G12" s="258">
        <v>1</v>
      </c>
      <c r="H12" s="258">
        <v>3</v>
      </c>
      <c r="I12" s="258">
        <v>7</v>
      </c>
      <c r="J12" s="259">
        <v>0</v>
      </c>
      <c r="K12" s="259">
        <v>17</v>
      </c>
      <c r="L12" s="258">
        <v>2</v>
      </c>
      <c r="M12" s="258">
        <v>15</v>
      </c>
      <c r="N12" s="258">
        <v>2</v>
      </c>
      <c r="O12" s="261">
        <f t="shared" si="1"/>
        <v>5</v>
      </c>
      <c r="P12" s="261">
        <f t="shared" si="1"/>
        <v>10</v>
      </c>
    </row>
    <row r="13" spans="1:33" s="255" customFormat="1" ht="15">
      <c r="A13" s="282">
        <f t="shared" si="0"/>
        <v>6</v>
      </c>
      <c r="B13" s="282">
        <f t="shared" si="0"/>
        <v>11</v>
      </c>
      <c r="C13" s="265">
        <v>14</v>
      </c>
      <c r="D13" s="283">
        <v>45</v>
      </c>
      <c r="E13" s="265">
        <v>0</v>
      </c>
      <c r="F13" s="265">
        <v>2</v>
      </c>
      <c r="G13" s="265">
        <v>2</v>
      </c>
      <c r="H13" s="265">
        <v>3</v>
      </c>
      <c r="I13" s="265">
        <v>7</v>
      </c>
      <c r="J13" s="283">
        <v>0</v>
      </c>
      <c r="K13" s="283">
        <v>22</v>
      </c>
      <c r="L13" s="265">
        <v>4</v>
      </c>
      <c r="M13" s="265">
        <v>16</v>
      </c>
      <c r="N13" s="265">
        <v>3</v>
      </c>
      <c r="O13" s="282">
        <f t="shared" si="1"/>
        <v>6</v>
      </c>
      <c r="P13" s="282">
        <f t="shared" si="1"/>
        <v>11</v>
      </c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</row>
    <row r="14" spans="1:16" ht="15">
      <c r="A14" s="247">
        <f>A13+1</f>
        <v>7</v>
      </c>
      <c r="B14" s="247">
        <f t="shared" si="0"/>
        <v>12</v>
      </c>
      <c r="C14" s="248">
        <v>15</v>
      </c>
      <c r="D14" s="249">
        <v>50</v>
      </c>
      <c r="E14" s="248">
        <v>0</v>
      </c>
      <c r="F14" s="248">
        <v>2</v>
      </c>
      <c r="G14" s="248">
        <v>1</v>
      </c>
      <c r="H14" s="248">
        <v>5</v>
      </c>
      <c r="I14" s="248">
        <v>7</v>
      </c>
      <c r="J14" s="249">
        <v>0</v>
      </c>
      <c r="K14" s="249">
        <v>23</v>
      </c>
      <c r="L14" s="248">
        <v>5</v>
      </c>
      <c r="M14" s="248">
        <v>17</v>
      </c>
      <c r="N14" s="248">
        <v>4</v>
      </c>
      <c r="O14" s="247">
        <f t="shared" si="1"/>
        <v>7</v>
      </c>
      <c r="P14" s="247">
        <f t="shared" si="1"/>
        <v>12</v>
      </c>
    </row>
    <row r="15" spans="1:16" ht="15">
      <c r="A15" s="257">
        <f t="shared" si="0"/>
        <v>8</v>
      </c>
      <c r="B15" s="257">
        <f t="shared" si="0"/>
        <v>13</v>
      </c>
      <c r="C15" s="258">
        <v>14</v>
      </c>
      <c r="D15" s="259">
        <v>41</v>
      </c>
      <c r="E15" s="258">
        <v>0</v>
      </c>
      <c r="F15" s="258">
        <v>2</v>
      </c>
      <c r="G15" s="258">
        <v>1</v>
      </c>
      <c r="H15" s="258">
        <v>1</v>
      </c>
      <c r="I15" s="258">
        <v>1</v>
      </c>
      <c r="J15" s="259">
        <v>1</v>
      </c>
      <c r="K15" s="259">
        <v>2</v>
      </c>
      <c r="L15" s="258">
        <v>3</v>
      </c>
      <c r="M15" s="258">
        <v>14</v>
      </c>
      <c r="N15" s="258">
        <v>2</v>
      </c>
      <c r="O15" s="257">
        <f t="shared" si="1"/>
        <v>8</v>
      </c>
      <c r="P15" s="257">
        <f t="shared" si="1"/>
        <v>13</v>
      </c>
    </row>
    <row r="16" spans="1:16" ht="15">
      <c r="A16" s="257">
        <f t="shared" si="0"/>
        <v>9</v>
      </c>
      <c r="B16" s="257">
        <f t="shared" si="0"/>
        <v>14</v>
      </c>
      <c r="C16" s="258">
        <v>13</v>
      </c>
      <c r="D16" s="259">
        <v>34</v>
      </c>
      <c r="E16" s="258">
        <v>0</v>
      </c>
      <c r="F16" s="258">
        <v>2</v>
      </c>
      <c r="G16" s="258">
        <v>1</v>
      </c>
      <c r="H16" s="258">
        <v>4</v>
      </c>
      <c r="I16" s="258">
        <v>6</v>
      </c>
      <c r="J16" s="259">
        <v>0</v>
      </c>
      <c r="K16" s="259">
        <v>20</v>
      </c>
      <c r="L16" s="258">
        <v>2</v>
      </c>
      <c r="M16" s="258">
        <v>10</v>
      </c>
      <c r="N16" s="258">
        <v>2</v>
      </c>
      <c r="O16" s="257">
        <f t="shared" si="1"/>
        <v>9</v>
      </c>
      <c r="P16" s="257">
        <f t="shared" si="1"/>
        <v>14</v>
      </c>
    </row>
    <row r="17" spans="1:16" ht="15">
      <c r="A17" s="247">
        <f t="shared" si="0"/>
        <v>10</v>
      </c>
      <c r="B17" s="247">
        <f t="shared" si="0"/>
        <v>15</v>
      </c>
      <c r="C17" s="248">
        <v>13</v>
      </c>
      <c r="D17" s="249">
        <v>30</v>
      </c>
      <c r="E17" s="248">
        <v>1</v>
      </c>
      <c r="F17" s="248">
        <v>2</v>
      </c>
      <c r="G17" s="248">
        <v>1</v>
      </c>
      <c r="H17" s="248">
        <v>3</v>
      </c>
      <c r="I17" s="248">
        <v>6</v>
      </c>
      <c r="J17" s="249">
        <v>0</v>
      </c>
      <c r="K17" s="249">
        <v>10</v>
      </c>
      <c r="L17" s="248">
        <v>1</v>
      </c>
      <c r="M17" s="248">
        <v>8</v>
      </c>
      <c r="N17" s="248">
        <v>1</v>
      </c>
      <c r="O17" s="247">
        <f t="shared" si="1"/>
        <v>10</v>
      </c>
      <c r="P17" s="247">
        <f t="shared" si="1"/>
        <v>15</v>
      </c>
    </row>
    <row r="18" spans="1:16" ht="15">
      <c r="A18" s="257">
        <f t="shared" si="0"/>
        <v>11</v>
      </c>
      <c r="B18" s="257">
        <f t="shared" si="0"/>
        <v>16</v>
      </c>
      <c r="C18" s="258">
        <v>13</v>
      </c>
      <c r="D18" s="259">
        <v>31</v>
      </c>
      <c r="E18" s="258">
        <v>1</v>
      </c>
      <c r="F18" s="258">
        <v>2</v>
      </c>
      <c r="G18" s="258">
        <v>1</v>
      </c>
      <c r="H18" s="258">
        <v>3</v>
      </c>
      <c r="I18" s="258">
        <v>6</v>
      </c>
      <c r="J18" s="259">
        <v>0</v>
      </c>
      <c r="K18" s="259">
        <v>20</v>
      </c>
      <c r="L18" s="258">
        <v>1</v>
      </c>
      <c r="M18" s="258">
        <v>9</v>
      </c>
      <c r="N18" s="258">
        <v>1</v>
      </c>
      <c r="O18" s="257">
        <f t="shared" si="1"/>
        <v>11</v>
      </c>
      <c r="P18" s="257">
        <f t="shared" si="1"/>
        <v>16</v>
      </c>
    </row>
    <row r="19" spans="1:16" ht="15">
      <c r="A19" s="261">
        <f t="shared" si="0"/>
        <v>12</v>
      </c>
      <c r="B19" s="261">
        <f t="shared" si="0"/>
        <v>17</v>
      </c>
      <c r="C19" s="258">
        <v>14</v>
      </c>
      <c r="D19" s="259">
        <v>32</v>
      </c>
      <c r="E19" s="258">
        <v>1</v>
      </c>
      <c r="F19" s="258">
        <v>2</v>
      </c>
      <c r="G19" s="258">
        <v>1</v>
      </c>
      <c r="H19" s="258">
        <v>3</v>
      </c>
      <c r="I19" s="258">
        <v>7</v>
      </c>
      <c r="J19" s="259">
        <v>0</v>
      </c>
      <c r="K19" s="259">
        <v>21</v>
      </c>
      <c r="L19" s="258">
        <v>1</v>
      </c>
      <c r="M19" s="258">
        <v>9</v>
      </c>
      <c r="N19" s="258">
        <v>1</v>
      </c>
      <c r="O19" s="261">
        <f t="shared" si="1"/>
        <v>12</v>
      </c>
      <c r="P19" s="261">
        <f t="shared" si="1"/>
        <v>17</v>
      </c>
    </row>
    <row r="20" spans="1:16" ht="15">
      <c r="A20" s="257">
        <f t="shared" si="0"/>
        <v>13</v>
      </c>
      <c r="B20" s="257">
        <f t="shared" si="0"/>
        <v>18</v>
      </c>
      <c r="C20" s="258">
        <v>18</v>
      </c>
      <c r="D20" s="259">
        <v>33</v>
      </c>
      <c r="E20" s="258">
        <v>1</v>
      </c>
      <c r="F20" s="258">
        <v>2</v>
      </c>
      <c r="G20" s="258">
        <v>1</v>
      </c>
      <c r="H20" s="258">
        <v>3</v>
      </c>
      <c r="I20" s="258">
        <v>7</v>
      </c>
      <c r="J20" s="259">
        <v>0</v>
      </c>
      <c r="K20" s="259">
        <v>23</v>
      </c>
      <c r="L20" s="258">
        <v>1</v>
      </c>
      <c r="M20" s="258">
        <v>8</v>
      </c>
      <c r="N20" s="258">
        <v>1</v>
      </c>
      <c r="O20" s="257">
        <f t="shared" si="1"/>
        <v>13</v>
      </c>
      <c r="P20" s="257">
        <f t="shared" si="1"/>
        <v>18</v>
      </c>
    </row>
    <row r="21" spans="1:16" ht="15">
      <c r="A21" s="257">
        <f t="shared" si="0"/>
        <v>14</v>
      </c>
      <c r="B21" s="257">
        <f t="shared" si="0"/>
        <v>19</v>
      </c>
      <c r="C21" s="258">
        <v>24</v>
      </c>
      <c r="D21" s="259">
        <v>34</v>
      </c>
      <c r="E21" s="258">
        <v>2</v>
      </c>
      <c r="F21" s="258">
        <v>2</v>
      </c>
      <c r="G21" s="258">
        <v>1</v>
      </c>
      <c r="H21" s="258">
        <v>3</v>
      </c>
      <c r="I21" s="258">
        <v>8</v>
      </c>
      <c r="J21" s="259">
        <v>0</v>
      </c>
      <c r="K21" s="259">
        <v>26</v>
      </c>
      <c r="L21" s="258">
        <v>1</v>
      </c>
      <c r="M21" s="258">
        <v>6</v>
      </c>
      <c r="N21" s="258">
        <v>1</v>
      </c>
      <c r="O21" s="257">
        <f t="shared" si="1"/>
        <v>14</v>
      </c>
      <c r="P21" s="257">
        <f t="shared" si="1"/>
        <v>19</v>
      </c>
    </row>
    <row r="22" spans="1:32" s="255" customFormat="1" ht="15">
      <c r="A22" s="284">
        <f t="shared" si="0"/>
        <v>15</v>
      </c>
      <c r="B22" s="284">
        <f t="shared" si="0"/>
        <v>20</v>
      </c>
      <c r="C22" s="265">
        <v>30</v>
      </c>
      <c r="D22" s="283">
        <v>37</v>
      </c>
      <c r="E22" s="265">
        <v>3</v>
      </c>
      <c r="F22" s="265">
        <v>2</v>
      </c>
      <c r="G22" s="265">
        <v>1</v>
      </c>
      <c r="H22" s="265">
        <v>3</v>
      </c>
      <c r="I22" s="265">
        <v>8</v>
      </c>
      <c r="J22" s="283">
        <v>0</v>
      </c>
      <c r="K22" s="283">
        <v>29</v>
      </c>
      <c r="L22" s="265">
        <v>2</v>
      </c>
      <c r="M22" s="265">
        <v>5</v>
      </c>
      <c r="N22" s="265">
        <v>1</v>
      </c>
      <c r="O22" s="284">
        <f t="shared" si="1"/>
        <v>15</v>
      </c>
      <c r="P22" s="284">
        <f t="shared" si="1"/>
        <v>20</v>
      </c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</row>
    <row r="23" spans="1:16" ht="15">
      <c r="A23" s="257">
        <f t="shared" si="0"/>
        <v>16</v>
      </c>
      <c r="B23" s="257">
        <f t="shared" si="0"/>
        <v>21</v>
      </c>
      <c r="C23" s="258">
        <v>37</v>
      </c>
      <c r="D23" s="259">
        <v>41</v>
      </c>
      <c r="E23" s="258">
        <v>3</v>
      </c>
      <c r="F23" s="258">
        <v>2</v>
      </c>
      <c r="G23" s="258">
        <v>1</v>
      </c>
      <c r="H23" s="258">
        <v>3</v>
      </c>
      <c r="I23" s="258">
        <v>10</v>
      </c>
      <c r="J23" s="259">
        <v>0</v>
      </c>
      <c r="K23" s="259">
        <v>33</v>
      </c>
      <c r="L23" s="258">
        <v>2</v>
      </c>
      <c r="M23" s="258">
        <v>5</v>
      </c>
      <c r="N23" s="258">
        <v>1</v>
      </c>
      <c r="O23" s="257">
        <f t="shared" si="1"/>
        <v>16</v>
      </c>
      <c r="P23" s="257">
        <f t="shared" si="1"/>
        <v>21</v>
      </c>
    </row>
    <row r="24" spans="1:16" ht="15">
      <c r="A24" s="257">
        <f t="shared" si="0"/>
        <v>17</v>
      </c>
      <c r="B24" s="257">
        <f t="shared" si="0"/>
        <v>22</v>
      </c>
      <c r="C24" s="258">
        <v>43</v>
      </c>
      <c r="D24" s="259">
        <v>44</v>
      </c>
      <c r="E24" s="258">
        <v>3</v>
      </c>
      <c r="F24" s="258">
        <v>2</v>
      </c>
      <c r="G24" s="258">
        <v>1</v>
      </c>
      <c r="H24" s="258">
        <v>3</v>
      </c>
      <c r="I24" s="258">
        <v>10</v>
      </c>
      <c r="J24" s="259">
        <v>0</v>
      </c>
      <c r="K24" s="259">
        <v>36</v>
      </c>
      <c r="L24" s="258">
        <v>2</v>
      </c>
      <c r="M24" s="258">
        <v>5</v>
      </c>
      <c r="N24" s="258">
        <v>1</v>
      </c>
      <c r="O24" s="257">
        <f t="shared" si="1"/>
        <v>17</v>
      </c>
      <c r="P24" s="257">
        <f t="shared" si="1"/>
        <v>22</v>
      </c>
    </row>
    <row r="25" spans="1:16" ht="15">
      <c r="A25" s="247">
        <f t="shared" si="0"/>
        <v>18</v>
      </c>
      <c r="B25" s="247">
        <f t="shared" si="0"/>
        <v>23</v>
      </c>
      <c r="C25" s="248">
        <v>50</v>
      </c>
      <c r="D25" s="249">
        <v>48</v>
      </c>
      <c r="E25" s="248">
        <v>5</v>
      </c>
      <c r="F25" s="248">
        <v>2</v>
      </c>
      <c r="G25" s="248">
        <v>1</v>
      </c>
      <c r="H25" s="248">
        <v>3</v>
      </c>
      <c r="I25" s="248">
        <v>4</v>
      </c>
      <c r="J25" s="249">
        <v>0</v>
      </c>
      <c r="K25" s="249">
        <v>39</v>
      </c>
      <c r="L25" s="248">
        <v>3</v>
      </c>
      <c r="M25" s="248">
        <v>5</v>
      </c>
      <c r="N25" s="248">
        <v>1</v>
      </c>
      <c r="O25" s="247">
        <f t="shared" si="1"/>
        <v>18</v>
      </c>
      <c r="P25" s="247">
        <f t="shared" si="1"/>
        <v>23</v>
      </c>
    </row>
    <row r="26" spans="1:16" ht="15">
      <c r="A26" s="257">
        <f t="shared" si="0"/>
        <v>19</v>
      </c>
      <c r="B26" s="257">
        <f t="shared" si="0"/>
        <v>24</v>
      </c>
      <c r="C26" s="258">
        <v>45</v>
      </c>
      <c r="D26" s="259">
        <v>46</v>
      </c>
      <c r="E26" s="258">
        <v>4</v>
      </c>
      <c r="F26" s="258">
        <v>1</v>
      </c>
      <c r="G26" s="258">
        <v>1</v>
      </c>
      <c r="H26" s="258">
        <v>2</v>
      </c>
      <c r="I26" s="258">
        <v>7</v>
      </c>
      <c r="J26" s="259">
        <v>0</v>
      </c>
      <c r="K26" s="259">
        <v>38</v>
      </c>
      <c r="L26" s="258">
        <v>2</v>
      </c>
      <c r="M26" s="258">
        <v>5</v>
      </c>
      <c r="N26" s="258">
        <v>1</v>
      </c>
      <c r="O26" s="257">
        <f t="shared" si="1"/>
        <v>19</v>
      </c>
      <c r="P26" s="257">
        <f t="shared" si="1"/>
        <v>24</v>
      </c>
    </row>
    <row r="27" spans="1:16" ht="15">
      <c r="A27" s="257">
        <v>20</v>
      </c>
      <c r="B27" s="257">
        <v>1</v>
      </c>
      <c r="C27" s="258">
        <v>40</v>
      </c>
      <c r="D27" s="259">
        <v>36</v>
      </c>
      <c r="E27" s="258">
        <v>4</v>
      </c>
      <c r="F27" s="258">
        <v>1</v>
      </c>
      <c r="G27" s="258">
        <v>1</v>
      </c>
      <c r="H27" s="258">
        <v>2</v>
      </c>
      <c r="I27" s="258">
        <v>6</v>
      </c>
      <c r="J27" s="259">
        <v>0</v>
      </c>
      <c r="K27" s="259">
        <v>32</v>
      </c>
      <c r="L27" s="258">
        <v>1</v>
      </c>
      <c r="M27" s="258">
        <v>2</v>
      </c>
      <c r="N27" s="258">
        <v>1</v>
      </c>
      <c r="O27" s="257">
        <v>20</v>
      </c>
      <c r="P27" s="257">
        <v>1</v>
      </c>
    </row>
    <row r="28" spans="1:16" ht="15">
      <c r="A28" s="257">
        <f aca="true" t="shared" si="2" ref="A28:B31">A27+1</f>
        <v>21</v>
      </c>
      <c r="B28" s="257">
        <f t="shared" si="2"/>
        <v>2</v>
      </c>
      <c r="C28" s="258">
        <v>31</v>
      </c>
      <c r="D28" s="259">
        <v>29</v>
      </c>
      <c r="E28" s="258">
        <v>3</v>
      </c>
      <c r="F28" s="258">
        <v>1</v>
      </c>
      <c r="G28" s="258">
        <v>1</v>
      </c>
      <c r="H28" s="258">
        <v>1</v>
      </c>
      <c r="I28" s="258">
        <v>4</v>
      </c>
      <c r="J28" s="259">
        <v>0</v>
      </c>
      <c r="K28" s="259">
        <v>25</v>
      </c>
      <c r="L28" s="258">
        <v>1</v>
      </c>
      <c r="M28" s="258">
        <v>3</v>
      </c>
      <c r="N28" s="258">
        <v>1</v>
      </c>
      <c r="O28" s="257">
        <f aca="true" t="shared" si="3" ref="O28:P31">O27+1</f>
        <v>21</v>
      </c>
      <c r="P28" s="257">
        <f t="shared" si="3"/>
        <v>2</v>
      </c>
    </row>
    <row r="29" spans="1:33" s="255" customFormat="1" ht="15">
      <c r="A29" s="282">
        <f t="shared" si="2"/>
        <v>22</v>
      </c>
      <c r="B29" s="282">
        <f t="shared" si="2"/>
        <v>3</v>
      </c>
      <c r="C29" s="265">
        <v>18</v>
      </c>
      <c r="D29" s="283">
        <v>22</v>
      </c>
      <c r="E29" s="265">
        <v>2</v>
      </c>
      <c r="F29" s="265">
        <v>1</v>
      </c>
      <c r="G29" s="265">
        <v>1</v>
      </c>
      <c r="H29" s="265">
        <v>1</v>
      </c>
      <c r="I29" s="265">
        <v>2</v>
      </c>
      <c r="J29" s="283">
        <v>0</v>
      </c>
      <c r="K29" s="283">
        <v>16</v>
      </c>
      <c r="L29" s="265">
        <v>1</v>
      </c>
      <c r="M29" s="265">
        <v>4</v>
      </c>
      <c r="N29" s="265">
        <v>1</v>
      </c>
      <c r="O29" s="282">
        <f t="shared" si="3"/>
        <v>22</v>
      </c>
      <c r="P29" s="282">
        <f t="shared" si="3"/>
        <v>3</v>
      </c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</row>
    <row r="30" spans="1:33" ht="15">
      <c r="A30" s="261">
        <f t="shared" si="2"/>
        <v>23</v>
      </c>
      <c r="B30" s="261">
        <f t="shared" si="2"/>
        <v>4</v>
      </c>
      <c r="C30" s="258">
        <v>12</v>
      </c>
      <c r="D30" s="259">
        <v>19</v>
      </c>
      <c r="E30" s="258">
        <v>2</v>
      </c>
      <c r="F30" s="258">
        <v>1</v>
      </c>
      <c r="G30" s="258">
        <v>1</v>
      </c>
      <c r="H30" s="258">
        <v>1</v>
      </c>
      <c r="I30" s="258">
        <v>2</v>
      </c>
      <c r="J30" s="259">
        <v>0</v>
      </c>
      <c r="K30" s="259">
        <v>12</v>
      </c>
      <c r="L30" s="258">
        <v>1</v>
      </c>
      <c r="M30" s="258">
        <v>5</v>
      </c>
      <c r="N30" s="258">
        <v>1</v>
      </c>
      <c r="O30" s="261">
        <f t="shared" si="3"/>
        <v>23</v>
      </c>
      <c r="P30" s="261">
        <f t="shared" si="3"/>
        <v>4</v>
      </c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</row>
    <row r="31" spans="1:16" ht="15">
      <c r="A31" s="257">
        <f t="shared" si="2"/>
        <v>24</v>
      </c>
      <c r="B31" s="257">
        <f t="shared" si="2"/>
        <v>5</v>
      </c>
      <c r="C31" s="258">
        <v>8</v>
      </c>
      <c r="D31" s="259">
        <v>17</v>
      </c>
      <c r="E31" s="258">
        <v>1</v>
      </c>
      <c r="F31" s="258">
        <v>1</v>
      </c>
      <c r="G31" s="258">
        <v>1</v>
      </c>
      <c r="H31" s="258">
        <v>1</v>
      </c>
      <c r="I31" s="258">
        <v>2</v>
      </c>
      <c r="J31" s="259">
        <v>0</v>
      </c>
      <c r="K31" s="259">
        <v>10</v>
      </c>
      <c r="L31" s="258">
        <v>1</v>
      </c>
      <c r="M31" s="258">
        <v>5</v>
      </c>
      <c r="N31" s="258">
        <v>1</v>
      </c>
      <c r="O31" s="257">
        <f t="shared" si="3"/>
        <v>24</v>
      </c>
      <c r="P31" s="257">
        <f t="shared" si="3"/>
        <v>5</v>
      </c>
    </row>
    <row r="32" spans="1:16" ht="15">
      <c r="A32" s="209"/>
      <c r="B32" s="209"/>
      <c r="C32" s="206"/>
      <c r="D32" s="212"/>
      <c r="E32" s="209"/>
      <c r="F32" s="212"/>
      <c r="G32" s="209"/>
      <c r="H32" s="206"/>
      <c r="I32" s="207"/>
      <c r="J32" s="209"/>
      <c r="K32" s="209"/>
      <c r="L32" s="209"/>
      <c r="M32" s="209"/>
      <c r="N32" s="209"/>
      <c r="O32" s="209"/>
      <c r="P32" s="209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O10" sqref="O10"/>
    </sheetView>
  </sheetViews>
  <sheetFormatPr defaultColWidth="9.140625" defaultRowHeight="15"/>
  <cols>
    <col min="1" max="16384" width="9.140625" style="6" customWidth="1"/>
  </cols>
  <sheetData>
    <row r="1" spans="1:14" ht="15">
      <c r="A1" s="205" t="s">
        <v>393</v>
      </c>
      <c r="C1" s="289"/>
      <c r="I1" s="207"/>
      <c r="J1" s="208"/>
      <c r="K1" s="208"/>
      <c r="L1" s="209" t="s">
        <v>0</v>
      </c>
      <c r="M1" s="209"/>
      <c r="N1" s="209"/>
    </row>
    <row r="2" spans="1:14" ht="15">
      <c r="A2" s="209"/>
      <c r="B2" s="206" t="s">
        <v>297</v>
      </c>
      <c r="C2" s="206"/>
      <c r="I2" s="233" t="s">
        <v>357</v>
      </c>
      <c r="J2" s="208"/>
      <c r="K2" s="208"/>
      <c r="L2" s="209"/>
      <c r="M2" s="209"/>
      <c r="N2" s="209"/>
    </row>
    <row r="3" spans="1:14" ht="15">
      <c r="A3" s="209"/>
      <c r="B3" s="206"/>
      <c r="C3" s="206"/>
      <c r="I3" s="207"/>
      <c r="J3" s="208"/>
      <c r="K3" s="208"/>
      <c r="L3" s="209"/>
      <c r="M3" s="209"/>
      <c r="N3" s="209"/>
    </row>
    <row r="4" spans="1:14" ht="15">
      <c r="A4" s="381" t="s">
        <v>1</v>
      </c>
      <c r="B4" s="381" t="s">
        <v>11</v>
      </c>
      <c r="C4" s="203" t="s">
        <v>298</v>
      </c>
      <c r="D4" s="20" t="s">
        <v>299</v>
      </c>
      <c r="E4" s="221" t="s">
        <v>351</v>
      </c>
      <c r="F4" s="221" t="s">
        <v>253</v>
      </c>
      <c r="G4" s="220" t="s">
        <v>262</v>
      </c>
      <c r="H4" s="221" t="s">
        <v>252</v>
      </c>
      <c r="I4" s="203" t="s">
        <v>352</v>
      </c>
      <c r="J4" s="20" t="s">
        <v>257</v>
      </c>
      <c r="K4" s="20" t="s">
        <v>263</v>
      </c>
      <c r="L4" s="203" t="s">
        <v>281</v>
      </c>
      <c r="M4" s="381" t="s">
        <v>1</v>
      </c>
      <c r="N4" s="381" t="s">
        <v>11</v>
      </c>
    </row>
    <row r="5" spans="1:14" ht="15">
      <c r="A5" s="381"/>
      <c r="B5" s="381"/>
      <c r="C5" s="203"/>
      <c r="D5" s="20"/>
      <c r="E5" s="203"/>
      <c r="F5" s="203"/>
      <c r="G5" s="20"/>
      <c r="H5" s="203"/>
      <c r="I5" s="203"/>
      <c r="J5" s="20"/>
      <c r="K5" s="20"/>
      <c r="L5" s="203"/>
      <c r="M5" s="381"/>
      <c r="N5" s="381"/>
    </row>
    <row r="6" spans="1:14" ht="15">
      <c r="A6" s="381"/>
      <c r="B6" s="381"/>
      <c r="C6" s="203" t="s">
        <v>5</v>
      </c>
      <c r="D6" s="210" t="s">
        <v>5</v>
      </c>
      <c r="E6" s="211" t="s">
        <v>5</v>
      </c>
      <c r="F6" s="211" t="s">
        <v>5</v>
      </c>
      <c r="G6" s="20" t="s">
        <v>5</v>
      </c>
      <c r="H6" s="203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381"/>
      <c r="N6" s="381"/>
    </row>
    <row r="7" spans="1:14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"/>
      <c r="K7" s="20"/>
      <c r="L7" s="203"/>
      <c r="M7" s="202">
        <v>0</v>
      </c>
      <c r="N7" s="202">
        <v>5</v>
      </c>
    </row>
    <row r="8" spans="1:14" ht="15">
      <c r="A8" s="247">
        <v>1</v>
      </c>
      <c r="B8" s="247">
        <v>6</v>
      </c>
      <c r="C8" s="248"/>
      <c r="D8" s="249"/>
      <c r="E8" s="248"/>
      <c r="F8" s="248"/>
      <c r="G8" s="248"/>
      <c r="H8" s="248"/>
      <c r="I8" s="248"/>
      <c r="J8" s="249"/>
      <c r="K8" s="249"/>
      <c r="L8" s="248"/>
      <c r="M8" s="247">
        <v>1</v>
      </c>
      <c r="N8" s="247">
        <v>6</v>
      </c>
    </row>
    <row r="9" spans="1:14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"/>
      <c r="J9" s="20"/>
      <c r="K9" s="203"/>
      <c r="L9" s="222"/>
      <c r="M9" s="202">
        <v>2</v>
      </c>
      <c r="N9" s="202">
        <v>7</v>
      </c>
    </row>
    <row r="10" spans="1:14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"/>
      <c r="J10" s="20"/>
      <c r="K10" s="203"/>
      <c r="L10" s="222"/>
      <c r="M10" s="202">
        <v>3</v>
      </c>
      <c r="N10" s="202">
        <v>8</v>
      </c>
    </row>
    <row r="11" spans="1:14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"/>
      <c r="J11" s="20"/>
      <c r="K11" s="203"/>
      <c r="L11" s="222"/>
      <c r="M11" s="202">
        <f aca="true" t="shared" si="1" ref="M11:N26">M10+1</f>
        <v>4</v>
      </c>
      <c r="N11" s="202">
        <f t="shared" si="1"/>
        <v>9</v>
      </c>
    </row>
    <row r="12" spans="1:14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"/>
      <c r="J12" s="20"/>
      <c r="K12" s="203"/>
      <c r="L12" s="222"/>
      <c r="M12" s="204">
        <f t="shared" si="1"/>
        <v>5</v>
      </c>
      <c r="N12" s="204">
        <f t="shared" si="1"/>
        <v>10</v>
      </c>
    </row>
    <row r="13" spans="1:14" ht="15">
      <c r="A13" s="202">
        <f t="shared" si="0"/>
        <v>6</v>
      </c>
      <c r="B13" s="202">
        <f t="shared" si="0"/>
        <v>11</v>
      </c>
      <c r="C13" s="203"/>
      <c r="D13" s="20"/>
      <c r="E13" s="203"/>
      <c r="F13" s="203"/>
      <c r="G13" s="203"/>
      <c r="H13" s="203"/>
      <c r="I13" s="20"/>
      <c r="J13" s="20"/>
      <c r="K13" s="203"/>
      <c r="L13" s="222"/>
      <c r="M13" s="202">
        <f t="shared" si="1"/>
        <v>6</v>
      </c>
      <c r="N13" s="202">
        <f t="shared" si="1"/>
        <v>11</v>
      </c>
    </row>
    <row r="14" spans="1:14" ht="15">
      <c r="A14" s="247">
        <f t="shared" si="0"/>
        <v>7</v>
      </c>
      <c r="B14" s="247">
        <f t="shared" si="0"/>
        <v>12</v>
      </c>
      <c r="C14" s="248"/>
      <c r="D14" s="249"/>
      <c r="E14" s="248"/>
      <c r="F14" s="248"/>
      <c r="G14" s="248"/>
      <c r="H14" s="248"/>
      <c r="I14" s="248"/>
      <c r="J14" s="249"/>
      <c r="K14" s="249"/>
      <c r="L14" s="248"/>
      <c r="M14" s="247">
        <f t="shared" si="1"/>
        <v>7</v>
      </c>
      <c r="N14" s="247">
        <f t="shared" si="1"/>
        <v>12</v>
      </c>
    </row>
    <row r="15" spans="1:14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"/>
      <c r="K15" s="20"/>
      <c r="L15" s="203"/>
      <c r="M15" s="202">
        <f t="shared" si="1"/>
        <v>8</v>
      </c>
      <c r="N15" s="202">
        <f t="shared" si="1"/>
        <v>13</v>
      </c>
    </row>
    <row r="16" spans="1:14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"/>
      <c r="K16" s="20"/>
      <c r="L16" s="203"/>
      <c r="M16" s="202">
        <f t="shared" si="1"/>
        <v>9</v>
      </c>
      <c r="N16" s="202">
        <f t="shared" si="1"/>
        <v>14</v>
      </c>
    </row>
    <row r="17" spans="1:14" ht="15">
      <c r="A17" s="247">
        <f t="shared" si="0"/>
        <v>10</v>
      </c>
      <c r="B17" s="247">
        <f t="shared" si="0"/>
        <v>15</v>
      </c>
      <c r="C17" s="248"/>
      <c r="D17" s="249"/>
      <c r="E17" s="248"/>
      <c r="F17" s="248"/>
      <c r="G17" s="248"/>
      <c r="H17" s="248"/>
      <c r="I17" s="248"/>
      <c r="J17" s="249"/>
      <c r="K17" s="249"/>
      <c r="L17" s="248"/>
      <c r="M17" s="247">
        <f t="shared" si="1"/>
        <v>10</v>
      </c>
      <c r="N17" s="247">
        <f t="shared" si="1"/>
        <v>15</v>
      </c>
    </row>
    <row r="18" spans="1:14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"/>
      <c r="K18" s="20"/>
      <c r="L18" s="203"/>
      <c r="M18" s="202">
        <f t="shared" si="1"/>
        <v>11</v>
      </c>
      <c r="N18" s="202">
        <f t="shared" si="1"/>
        <v>16</v>
      </c>
    </row>
    <row r="19" spans="1:14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"/>
      <c r="K19" s="20"/>
      <c r="L19" s="203"/>
      <c r="M19" s="204">
        <f t="shared" si="1"/>
        <v>12</v>
      </c>
      <c r="N19" s="204">
        <f t="shared" si="1"/>
        <v>17</v>
      </c>
    </row>
    <row r="20" spans="1:14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"/>
      <c r="K20" s="20"/>
      <c r="L20" s="203"/>
      <c r="M20" s="202">
        <f t="shared" si="1"/>
        <v>13</v>
      </c>
      <c r="N20" s="202">
        <f t="shared" si="1"/>
        <v>18</v>
      </c>
    </row>
    <row r="21" spans="1:14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"/>
      <c r="K21" s="20"/>
      <c r="L21" s="203"/>
      <c r="M21" s="202">
        <f t="shared" si="1"/>
        <v>14</v>
      </c>
      <c r="N21" s="202">
        <f t="shared" si="1"/>
        <v>19</v>
      </c>
    </row>
    <row r="22" spans="1:14" ht="15">
      <c r="A22" s="204">
        <f t="shared" si="0"/>
        <v>15</v>
      </c>
      <c r="B22" s="204">
        <f t="shared" si="0"/>
        <v>20</v>
      </c>
      <c r="C22" s="203"/>
      <c r="D22" s="20"/>
      <c r="E22" s="203"/>
      <c r="F22" s="203"/>
      <c r="G22" s="203"/>
      <c r="H22" s="203"/>
      <c r="I22" s="203"/>
      <c r="J22" s="20"/>
      <c r="K22" s="20"/>
      <c r="L22" s="203"/>
      <c r="M22" s="204">
        <f t="shared" si="1"/>
        <v>15</v>
      </c>
      <c r="N22" s="204">
        <f t="shared" si="1"/>
        <v>20</v>
      </c>
    </row>
    <row r="23" spans="1:14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"/>
      <c r="K23" s="20"/>
      <c r="L23" s="203"/>
      <c r="M23" s="202">
        <f t="shared" si="1"/>
        <v>16</v>
      </c>
      <c r="N23" s="202">
        <f t="shared" si="1"/>
        <v>21</v>
      </c>
    </row>
    <row r="24" spans="1:14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"/>
      <c r="K24" s="20"/>
      <c r="L24" s="203"/>
      <c r="M24" s="202">
        <f t="shared" si="1"/>
        <v>17</v>
      </c>
      <c r="N24" s="202">
        <f t="shared" si="1"/>
        <v>22</v>
      </c>
    </row>
    <row r="25" spans="1:14" ht="15">
      <c r="A25" s="247">
        <f t="shared" si="0"/>
        <v>18</v>
      </c>
      <c r="B25" s="247">
        <f t="shared" si="0"/>
        <v>23</v>
      </c>
      <c r="C25" s="248"/>
      <c r="D25" s="249"/>
      <c r="E25" s="248"/>
      <c r="F25" s="248"/>
      <c r="G25" s="248"/>
      <c r="H25" s="248"/>
      <c r="I25" s="249"/>
      <c r="J25" s="249"/>
      <c r="K25" s="248"/>
      <c r="L25" s="307"/>
      <c r="M25" s="247">
        <f t="shared" si="1"/>
        <v>18</v>
      </c>
      <c r="N25" s="247">
        <f t="shared" si="1"/>
        <v>23</v>
      </c>
    </row>
    <row r="26" spans="1:14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"/>
      <c r="K26" s="20"/>
      <c r="L26" s="203"/>
      <c r="M26" s="202">
        <f t="shared" si="1"/>
        <v>19</v>
      </c>
      <c r="N26" s="202">
        <f t="shared" si="1"/>
        <v>24</v>
      </c>
    </row>
    <row r="27" spans="1:14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"/>
      <c r="K27" s="20"/>
      <c r="L27" s="203"/>
      <c r="M27" s="202">
        <v>20</v>
      </c>
      <c r="N27" s="202">
        <v>1</v>
      </c>
    </row>
    <row r="28" spans="1:14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"/>
      <c r="K28" s="20"/>
      <c r="L28" s="203"/>
      <c r="M28" s="202">
        <f aca="true" t="shared" si="3" ref="M28:N31">M27+1</f>
        <v>21</v>
      </c>
      <c r="N28" s="202">
        <f t="shared" si="3"/>
        <v>2</v>
      </c>
    </row>
    <row r="29" spans="1:14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"/>
      <c r="K29" s="20"/>
      <c r="L29" s="203"/>
      <c r="M29" s="202">
        <f t="shared" si="3"/>
        <v>22</v>
      </c>
      <c r="N29" s="202">
        <f t="shared" si="3"/>
        <v>3</v>
      </c>
    </row>
    <row r="30" spans="1:14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"/>
      <c r="K30" s="20"/>
      <c r="L30" s="203"/>
      <c r="M30" s="204">
        <f t="shared" si="3"/>
        <v>23</v>
      </c>
      <c r="N30" s="204">
        <f t="shared" si="3"/>
        <v>4</v>
      </c>
    </row>
    <row r="31" spans="1:14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"/>
      <c r="K31" s="20"/>
      <c r="L31" s="203"/>
      <c r="M31" s="202">
        <f t="shared" si="3"/>
        <v>24</v>
      </c>
      <c r="N31" s="202">
        <f t="shared" si="3"/>
        <v>5</v>
      </c>
    </row>
    <row r="32" spans="1:14" ht="15">
      <c r="A32" s="209"/>
      <c r="B32" s="209"/>
      <c r="C32" s="206"/>
      <c r="D32" s="212"/>
      <c r="E32" s="212"/>
      <c r="F32" s="209"/>
      <c r="G32" s="212"/>
      <c r="H32" s="206"/>
      <c r="I32" s="207"/>
      <c r="J32" s="209"/>
      <c r="K32" s="209"/>
      <c r="L32" s="209"/>
      <c r="M32" s="209"/>
      <c r="N32" s="209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6.57421875" style="6" customWidth="1"/>
    <col min="2" max="2" width="6.7109375" style="6" customWidth="1"/>
    <col min="3" max="16" width="9.140625" style="6" customWidth="1"/>
    <col min="17" max="17" width="6.7109375" style="6" customWidth="1"/>
    <col min="18" max="18" width="6.8515625" style="6" customWidth="1"/>
    <col min="19" max="16384" width="9.140625" style="6" customWidth="1"/>
  </cols>
  <sheetData>
    <row r="1" spans="1:18" ht="15">
      <c r="A1" s="205" t="s">
        <v>393</v>
      </c>
      <c r="C1" s="289"/>
      <c r="K1" s="207"/>
      <c r="L1" s="208"/>
      <c r="M1" s="209" t="s">
        <v>0</v>
      </c>
      <c r="N1" s="209"/>
      <c r="O1" s="209"/>
      <c r="P1" s="209"/>
      <c r="Q1" s="209"/>
      <c r="R1" s="209"/>
    </row>
    <row r="2" spans="1:18" ht="15">
      <c r="A2" s="209"/>
      <c r="B2" s="206" t="s">
        <v>294</v>
      </c>
      <c r="C2" s="206"/>
      <c r="I2" s="209"/>
      <c r="K2" s="207"/>
      <c r="L2" s="208" t="s">
        <v>357</v>
      </c>
      <c r="M2" s="209"/>
      <c r="N2" s="209"/>
      <c r="O2" s="209"/>
      <c r="P2" s="209"/>
      <c r="Q2" s="209"/>
      <c r="R2" s="209"/>
    </row>
    <row r="3" spans="1:18" ht="15">
      <c r="A3" s="209"/>
      <c r="B3" s="206"/>
      <c r="C3" s="206"/>
      <c r="K3" s="207"/>
      <c r="L3" s="208"/>
      <c r="M3" s="209"/>
      <c r="N3" s="209"/>
      <c r="O3" s="209"/>
      <c r="P3" s="209"/>
      <c r="Q3" s="209"/>
      <c r="R3" s="209"/>
    </row>
    <row r="4" spans="1:18" ht="15">
      <c r="A4" s="381" t="s">
        <v>1</v>
      </c>
      <c r="B4" s="381" t="s">
        <v>11</v>
      </c>
      <c r="C4" s="203" t="s">
        <v>295</v>
      </c>
      <c r="D4" s="20" t="s">
        <v>296</v>
      </c>
      <c r="E4" s="220" t="s">
        <v>353</v>
      </c>
      <c r="F4" s="221" t="s">
        <v>256</v>
      </c>
      <c r="G4" s="220" t="s">
        <v>261</v>
      </c>
      <c r="H4" s="221" t="s">
        <v>280</v>
      </c>
      <c r="I4" s="221" t="s">
        <v>281</v>
      </c>
      <c r="J4" s="203" t="s">
        <v>354</v>
      </c>
      <c r="K4" s="203" t="s">
        <v>257</v>
      </c>
      <c r="L4" s="20" t="s">
        <v>261</v>
      </c>
      <c r="M4" s="203" t="s">
        <v>251</v>
      </c>
      <c r="N4" s="203" t="s">
        <v>252</v>
      </c>
      <c r="O4" s="203" t="s">
        <v>283</v>
      </c>
      <c r="P4" s="203" t="s">
        <v>253</v>
      </c>
      <c r="Q4" s="381" t="s">
        <v>1</v>
      </c>
      <c r="R4" s="381" t="s">
        <v>11</v>
      </c>
    </row>
    <row r="5" spans="1:18" ht="15">
      <c r="A5" s="381"/>
      <c r="B5" s="381"/>
      <c r="C5" s="203"/>
      <c r="D5" s="20"/>
      <c r="E5" s="20"/>
      <c r="F5" s="203"/>
      <c r="G5" s="20"/>
      <c r="H5" s="203"/>
      <c r="I5" s="203"/>
      <c r="J5" s="203"/>
      <c r="K5" s="203"/>
      <c r="L5" s="20"/>
      <c r="M5" s="203"/>
      <c r="N5" s="203"/>
      <c r="O5" s="203"/>
      <c r="P5" s="203"/>
      <c r="Q5" s="381"/>
      <c r="R5" s="381"/>
    </row>
    <row r="6" spans="1:18" ht="15">
      <c r="A6" s="381"/>
      <c r="B6" s="381"/>
      <c r="C6" s="203" t="s">
        <v>5</v>
      </c>
      <c r="D6" s="210" t="s">
        <v>5</v>
      </c>
      <c r="E6" s="210" t="s">
        <v>5</v>
      </c>
      <c r="F6" s="211" t="s">
        <v>5</v>
      </c>
      <c r="G6" s="20" t="s">
        <v>5</v>
      </c>
      <c r="H6" s="211" t="s">
        <v>5</v>
      </c>
      <c r="I6" s="203" t="s">
        <v>5</v>
      </c>
      <c r="J6" s="203"/>
      <c r="K6" s="203" t="s">
        <v>5</v>
      </c>
      <c r="L6" s="20" t="s">
        <v>5</v>
      </c>
      <c r="M6" s="203" t="s">
        <v>5</v>
      </c>
      <c r="N6" s="203" t="s">
        <v>5</v>
      </c>
      <c r="O6" s="203" t="s">
        <v>5</v>
      </c>
      <c r="P6" s="203" t="s">
        <v>5</v>
      </c>
      <c r="Q6" s="381"/>
      <c r="R6" s="381"/>
    </row>
    <row r="7" spans="1:18" ht="15">
      <c r="A7" s="202">
        <v>0</v>
      </c>
      <c r="B7" s="202">
        <v>5</v>
      </c>
      <c r="C7" s="258">
        <v>0</v>
      </c>
      <c r="D7" s="259">
        <v>0</v>
      </c>
      <c r="E7" s="259">
        <v>30</v>
      </c>
      <c r="F7" s="258">
        <v>20</v>
      </c>
      <c r="G7" s="258">
        <v>0</v>
      </c>
      <c r="H7" s="258">
        <v>0</v>
      </c>
      <c r="I7" s="258">
        <v>10</v>
      </c>
      <c r="J7" s="258">
        <v>50</v>
      </c>
      <c r="K7" s="258">
        <v>10</v>
      </c>
      <c r="L7" s="258">
        <v>0</v>
      </c>
      <c r="M7" s="258">
        <v>20</v>
      </c>
      <c r="N7" s="258">
        <v>10</v>
      </c>
      <c r="O7" s="258">
        <v>25</v>
      </c>
      <c r="P7" s="258">
        <v>0</v>
      </c>
      <c r="Q7" s="202">
        <v>0</v>
      </c>
      <c r="R7" s="202">
        <v>5</v>
      </c>
    </row>
    <row r="8" spans="1:18" ht="15">
      <c r="A8" s="247">
        <v>1</v>
      </c>
      <c r="B8" s="247">
        <v>6</v>
      </c>
      <c r="C8" s="248">
        <v>0</v>
      </c>
      <c r="D8" s="249">
        <v>0</v>
      </c>
      <c r="E8" s="249">
        <v>60</v>
      </c>
      <c r="F8" s="248">
        <v>20</v>
      </c>
      <c r="G8" s="248">
        <v>0</v>
      </c>
      <c r="H8" s="248">
        <v>0</v>
      </c>
      <c r="I8" s="248">
        <v>10</v>
      </c>
      <c r="J8" s="248">
        <v>30</v>
      </c>
      <c r="K8" s="248">
        <v>10</v>
      </c>
      <c r="L8" s="248">
        <v>0</v>
      </c>
      <c r="M8" s="248">
        <v>20</v>
      </c>
      <c r="N8" s="248">
        <v>10</v>
      </c>
      <c r="O8" s="248">
        <v>25</v>
      </c>
      <c r="P8" s="248">
        <v>0</v>
      </c>
      <c r="Q8" s="247">
        <v>1</v>
      </c>
      <c r="R8" s="247">
        <v>6</v>
      </c>
    </row>
    <row r="9" spans="1:18" ht="15">
      <c r="A9" s="202">
        <v>2</v>
      </c>
      <c r="B9" s="202">
        <v>7</v>
      </c>
      <c r="C9" s="258">
        <v>0</v>
      </c>
      <c r="D9" s="259">
        <v>0</v>
      </c>
      <c r="E9" s="259">
        <v>60</v>
      </c>
      <c r="F9" s="258">
        <v>25</v>
      </c>
      <c r="G9" s="258">
        <v>0</v>
      </c>
      <c r="H9" s="258">
        <v>0</v>
      </c>
      <c r="I9" s="258">
        <v>5</v>
      </c>
      <c r="J9" s="258">
        <v>30</v>
      </c>
      <c r="K9" s="258">
        <v>10</v>
      </c>
      <c r="L9" s="258">
        <v>0</v>
      </c>
      <c r="M9" s="258">
        <v>20</v>
      </c>
      <c r="N9" s="258">
        <v>10</v>
      </c>
      <c r="O9" s="258">
        <v>25</v>
      </c>
      <c r="P9" s="258">
        <v>0</v>
      </c>
      <c r="Q9" s="202">
        <v>2</v>
      </c>
      <c r="R9" s="202">
        <v>7</v>
      </c>
    </row>
    <row r="10" spans="1:18" ht="15">
      <c r="A10" s="202">
        <v>3</v>
      </c>
      <c r="B10" s="202">
        <v>8</v>
      </c>
      <c r="C10" s="258">
        <v>0</v>
      </c>
      <c r="D10" s="259">
        <v>0</v>
      </c>
      <c r="E10" s="259">
        <v>65</v>
      </c>
      <c r="F10" s="258">
        <v>35</v>
      </c>
      <c r="G10" s="258">
        <v>0</v>
      </c>
      <c r="H10" s="258">
        <v>0</v>
      </c>
      <c r="I10" s="258">
        <v>5</v>
      </c>
      <c r="J10" s="258">
        <v>45</v>
      </c>
      <c r="K10" s="258">
        <v>10</v>
      </c>
      <c r="L10" s="258">
        <v>0</v>
      </c>
      <c r="M10" s="258">
        <v>20</v>
      </c>
      <c r="N10" s="258">
        <v>10</v>
      </c>
      <c r="O10" s="258">
        <v>25</v>
      </c>
      <c r="P10" s="258">
        <v>0</v>
      </c>
      <c r="Q10" s="202">
        <v>3</v>
      </c>
      <c r="R10" s="202">
        <v>8</v>
      </c>
    </row>
    <row r="11" spans="1:18" ht="15">
      <c r="A11" s="202">
        <f aca="true" t="shared" si="0" ref="A11:B26">A10+1</f>
        <v>4</v>
      </c>
      <c r="B11" s="202">
        <f t="shared" si="0"/>
        <v>9</v>
      </c>
      <c r="C11" s="258">
        <v>0</v>
      </c>
      <c r="D11" s="259">
        <v>0</v>
      </c>
      <c r="E11" s="259">
        <v>85</v>
      </c>
      <c r="F11" s="258">
        <v>40</v>
      </c>
      <c r="G11" s="258">
        <v>0</v>
      </c>
      <c r="H11" s="258">
        <v>0</v>
      </c>
      <c r="I11" s="258">
        <v>5</v>
      </c>
      <c r="J11" s="258">
        <v>55</v>
      </c>
      <c r="K11" s="258">
        <v>10</v>
      </c>
      <c r="L11" s="258">
        <v>0</v>
      </c>
      <c r="M11" s="258">
        <v>20</v>
      </c>
      <c r="N11" s="258">
        <v>10</v>
      </c>
      <c r="O11" s="258">
        <v>25</v>
      </c>
      <c r="P11" s="258">
        <v>0</v>
      </c>
      <c r="Q11" s="202">
        <f aca="true" t="shared" si="1" ref="Q11:R26">Q10+1</f>
        <v>4</v>
      </c>
      <c r="R11" s="202">
        <f t="shared" si="1"/>
        <v>9</v>
      </c>
    </row>
    <row r="12" spans="1:18" ht="15">
      <c r="A12" s="204">
        <f t="shared" si="0"/>
        <v>5</v>
      </c>
      <c r="B12" s="204">
        <f t="shared" si="0"/>
        <v>10</v>
      </c>
      <c r="C12" s="258">
        <v>0</v>
      </c>
      <c r="D12" s="259">
        <v>0</v>
      </c>
      <c r="E12" s="259">
        <v>100</v>
      </c>
      <c r="F12" s="258">
        <v>70</v>
      </c>
      <c r="G12" s="258">
        <v>0</v>
      </c>
      <c r="H12" s="258">
        <v>0</v>
      </c>
      <c r="I12" s="258">
        <v>5</v>
      </c>
      <c r="J12" s="258">
        <v>80</v>
      </c>
      <c r="K12" s="258">
        <v>10</v>
      </c>
      <c r="L12" s="258">
        <v>0</v>
      </c>
      <c r="M12" s="258">
        <v>30</v>
      </c>
      <c r="N12" s="258">
        <v>10</v>
      </c>
      <c r="O12" s="258">
        <v>30</v>
      </c>
      <c r="P12" s="258">
        <v>0</v>
      </c>
      <c r="Q12" s="204">
        <f t="shared" si="1"/>
        <v>5</v>
      </c>
      <c r="R12" s="204">
        <f t="shared" si="1"/>
        <v>10</v>
      </c>
    </row>
    <row r="13" spans="1:18" ht="15">
      <c r="A13" s="202">
        <f t="shared" si="0"/>
        <v>6</v>
      </c>
      <c r="B13" s="202">
        <f t="shared" si="0"/>
        <v>11</v>
      </c>
      <c r="C13" s="258">
        <v>0</v>
      </c>
      <c r="D13" s="259">
        <v>0</v>
      </c>
      <c r="E13" s="259">
        <v>100</v>
      </c>
      <c r="F13" s="258">
        <v>70</v>
      </c>
      <c r="G13" s="258">
        <v>0</v>
      </c>
      <c r="H13" s="258">
        <v>0</v>
      </c>
      <c r="I13" s="258">
        <v>5</v>
      </c>
      <c r="J13" s="258">
        <v>80</v>
      </c>
      <c r="K13" s="258">
        <v>10</v>
      </c>
      <c r="L13" s="258">
        <v>0</v>
      </c>
      <c r="M13" s="258">
        <v>30</v>
      </c>
      <c r="N13" s="258">
        <v>10</v>
      </c>
      <c r="O13" s="258">
        <v>40</v>
      </c>
      <c r="P13" s="258">
        <v>0</v>
      </c>
      <c r="Q13" s="202">
        <f t="shared" si="1"/>
        <v>6</v>
      </c>
      <c r="R13" s="202">
        <f t="shared" si="1"/>
        <v>11</v>
      </c>
    </row>
    <row r="14" spans="1:18" ht="15">
      <c r="A14" s="247">
        <f t="shared" si="0"/>
        <v>7</v>
      </c>
      <c r="B14" s="247">
        <f t="shared" si="0"/>
        <v>12</v>
      </c>
      <c r="C14" s="248">
        <v>0</v>
      </c>
      <c r="D14" s="249">
        <v>0</v>
      </c>
      <c r="E14" s="249">
        <v>100</v>
      </c>
      <c r="F14" s="248">
        <v>70</v>
      </c>
      <c r="G14" s="248">
        <v>0</v>
      </c>
      <c r="H14" s="248">
        <v>0</v>
      </c>
      <c r="I14" s="248">
        <v>0</v>
      </c>
      <c r="J14" s="248">
        <v>70</v>
      </c>
      <c r="K14" s="248">
        <v>10</v>
      </c>
      <c r="L14" s="248">
        <v>0</v>
      </c>
      <c r="M14" s="248">
        <v>30</v>
      </c>
      <c r="N14" s="248">
        <v>10</v>
      </c>
      <c r="O14" s="248">
        <v>30</v>
      </c>
      <c r="P14" s="248">
        <v>0</v>
      </c>
      <c r="Q14" s="247">
        <f t="shared" si="1"/>
        <v>7</v>
      </c>
      <c r="R14" s="247">
        <f t="shared" si="1"/>
        <v>12</v>
      </c>
    </row>
    <row r="15" spans="1:18" ht="15">
      <c r="A15" s="202">
        <f t="shared" si="0"/>
        <v>8</v>
      </c>
      <c r="B15" s="202">
        <f t="shared" si="0"/>
        <v>13</v>
      </c>
      <c r="C15" s="258">
        <v>0</v>
      </c>
      <c r="D15" s="259">
        <v>0</v>
      </c>
      <c r="E15" s="259">
        <v>100</v>
      </c>
      <c r="F15" s="258">
        <v>70</v>
      </c>
      <c r="G15" s="258">
        <v>0</v>
      </c>
      <c r="H15" s="258">
        <v>0</v>
      </c>
      <c r="I15" s="258">
        <v>0</v>
      </c>
      <c r="J15" s="258">
        <v>70</v>
      </c>
      <c r="K15" s="258">
        <v>10</v>
      </c>
      <c r="L15" s="258">
        <v>0</v>
      </c>
      <c r="M15" s="258">
        <v>30</v>
      </c>
      <c r="N15" s="258">
        <v>10</v>
      </c>
      <c r="O15" s="258">
        <v>30</v>
      </c>
      <c r="P15" s="258">
        <v>0</v>
      </c>
      <c r="Q15" s="202">
        <f t="shared" si="1"/>
        <v>8</v>
      </c>
      <c r="R15" s="202">
        <f t="shared" si="1"/>
        <v>13</v>
      </c>
    </row>
    <row r="16" spans="1:18" ht="15">
      <c r="A16" s="202">
        <f t="shared" si="0"/>
        <v>9</v>
      </c>
      <c r="B16" s="202">
        <f t="shared" si="0"/>
        <v>14</v>
      </c>
      <c r="C16" s="258">
        <v>0</v>
      </c>
      <c r="D16" s="259">
        <v>0</v>
      </c>
      <c r="E16" s="259">
        <v>100</v>
      </c>
      <c r="F16" s="258">
        <v>60</v>
      </c>
      <c r="G16" s="258">
        <v>0</v>
      </c>
      <c r="H16" s="258">
        <v>0</v>
      </c>
      <c r="I16" s="258">
        <v>0</v>
      </c>
      <c r="J16" s="258">
        <v>70</v>
      </c>
      <c r="K16" s="258">
        <v>10</v>
      </c>
      <c r="L16" s="258">
        <v>0</v>
      </c>
      <c r="M16" s="258">
        <v>35</v>
      </c>
      <c r="N16" s="258">
        <v>10</v>
      </c>
      <c r="O16" s="258">
        <v>30</v>
      </c>
      <c r="P16" s="258">
        <v>0</v>
      </c>
      <c r="Q16" s="202">
        <f t="shared" si="1"/>
        <v>9</v>
      </c>
      <c r="R16" s="202">
        <f t="shared" si="1"/>
        <v>14</v>
      </c>
    </row>
    <row r="17" spans="1:18" ht="15">
      <c r="A17" s="247">
        <f t="shared" si="0"/>
        <v>10</v>
      </c>
      <c r="B17" s="247">
        <f t="shared" si="0"/>
        <v>15</v>
      </c>
      <c r="C17" s="248">
        <v>0</v>
      </c>
      <c r="D17" s="249">
        <v>0</v>
      </c>
      <c r="E17" s="249">
        <v>90</v>
      </c>
      <c r="F17" s="248">
        <v>60</v>
      </c>
      <c r="G17" s="248">
        <v>0</v>
      </c>
      <c r="H17" s="248">
        <v>0</v>
      </c>
      <c r="I17" s="248">
        <v>0</v>
      </c>
      <c r="J17" s="248">
        <v>70</v>
      </c>
      <c r="K17" s="248">
        <v>10</v>
      </c>
      <c r="L17" s="248">
        <v>0</v>
      </c>
      <c r="M17" s="248">
        <v>35</v>
      </c>
      <c r="N17" s="248">
        <v>10</v>
      </c>
      <c r="O17" s="248">
        <v>30</v>
      </c>
      <c r="P17" s="248">
        <v>0</v>
      </c>
      <c r="Q17" s="247">
        <f t="shared" si="1"/>
        <v>10</v>
      </c>
      <c r="R17" s="247">
        <f t="shared" si="1"/>
        <v>15</v>
      </c>
    </row>
    <row r="18" spans="1:18" ht="15">
      <c r="A18" s="202">
        <f t="shared" si="0"/>
        <v>11</v>
      </c>
      <c r="B18" s="202">
        <f t="shared" si="0"/>
        <v>16</v>
      </c>
      <c r="C18" s="258">
        <v>0</v>
      </c>
      <c r="D18" s="259">
        <v>0</v>
      </c>
      <c r="E18" s="259">
        <v>9090</v>
      </c>
      <c r="F18" s="258">
        <v>60</v>
      </c>
      <c r="G18" s="258">
        <v>0</v>
      </c>
      <c r="H18" s="258">
        <v>0</v>
      </c>
      <c r="I18" s="258">
        <v>0</v>
      </c>
      <c r="J18" s="258">
        <v>70</v>
      </c>
      <c r="K18" s="258">
        <v>10</v>
      </c>
      <c r="L18" s="258">
        <v>0</v>
      </c>
      <c r="M18" s="258">
        <v>30</v>
      </c>
      <c r="N18" s="258">
        <v>10</v>
      </c>
      <c r="O18" s="258">
        <v>30</v>
      </c>
      <c r="P18" s="258">
        <v>0</v>
      </c>
      <c r="Q18" s="202">
        <f t="shared" si="1"/>
        <v>11</v>
      </c>
      <c r="R18" s="202">
        <f t="shared" si="1"/>
        <v>16</v>
      </c>
    </row>
    <row r="19" spans="1:18" ht="15">
      <c r="A19" s="204">
        <f t="shared" si="0"/>
        <v>12</v>
      </c>
      <c r="B19" s="204">
        <f t="shared" si="0"/>
        <v>17</v>
      </c>
      <c r="C19" s="258">
        <v>0</v>
      </c>
      <c r="D19" s="259">
        <v>0</v>
      </c>
      <c r="E19" s="259">
        <v>90</v>
      </c>
      <c r="F19" s="258">
        <v>60</v>
      </c>
      <c r="G19" s="258">
        <v>0</v>
      </c>
      <c r="H19" s="258">
        <v>0</v>
      </c>
      <c r="I19" s="258">
        <v>0</v>
      </c>
      <c r="J19" s="258">
        <v>70</v>
      </c>
      <c r="K19" s="258">
        <v>10</v>
      </c>
      <c r="L19" s="258">
        <v>0</v>
      </c>
      <c r="M19" s="258">
        <v>30</v>
      </c>
      <c r="N19" s="258">
        <v>10</v>
      </c>
      <c r="O19" s="258">
        <v>30</v>
      </c>
      <c r="P19" s="258">
        <v>0</v>
      </c>
      <c r="Q19" s="204">
        <f t="shared" si="1"/>
        <v>12</v>
      </c>
      <c r="R19" s="204">
        <f t="shared" si="1"/>
        <v>17</v>
      </c>
    </row>
    <row r="20" spans="1:18" ht="15">
      <c r="A20" s="202">
        <f t="shared" si="0"/>
        <v>13</v>
      </c>
      <c r="B20" s="202">
        <f t="shared" si="0"/>
        <v>18</v>
      </c>
      <c r="C20" s="258">
        <v>0</v>
      </c>
      <c r="D20" s="259">
        <v>0</v>
      </c>
      <c r="E20" s="259">
        <v>90</v>
      </c>
      <c r="F20" s="258">
        <v>60</v>
      </c>
      <c r="G20" s="258">
        <v>0</v>
      </c>
      <c r="H20" s="258">
        <v>0</v>
      </c>
      <c r="I20" s="258">
        <v>0</v>
      </c>
      <c r="J20" s="258">
        <v>70</v>
      </c>
      <c r="K20" s="258">
        <v>10</v>
      </c>
      <c r="L20" s="258">
        <v>0</v>
      </c>
      <c r="M20" s="258">
        <v>30</v>
      </c>
      <c r="N20" s="258">
        <v>10</v>
      </c>
      <c r="O20" s="258">
        <v>20</v>
      </c>
      <c r="P20" s="258">
        <v>0</v>
      </c>
      <c r="Q20" s="202">
        <f t="shared" si="1"/>
        <v>13</v>
      </c>
      <c r="R20" s="202">
        <f t="shared" si="1"/>
        <v>18</v>
      </c>
    </row>
    <row r="21" spans="1:18" ht="15">
      <c r="A21" s="202">
        <f t="shared" si="0"/>
        <v>14</v>
      </c>
      <c r="B21" s="202">
        <f t="shared" si="0"/>
        <v>19</v>
      </c>
      <c r="C21" s="258">
        <v>0</v>
      </c>
      <c r="D21" s="259">
        <v>0</v>
      </c>
      <c r="E21" s="259">
        <v>90</v>
      </c>
      <c r="F21" s="258">
        <v>60</v>
      </c>
      <c r="G21" s="258">
        <v>0</v>
      </c>
      <c r="H21" s="258">
        <v>0</v>
      </c>
      <c r="I21" s="258">
        <v>0</v>
      </c>
      <c r="J21" s="258">
        <v>70</v>
      </c>
      <c r="K21" s="258">
        <v>10</v>
      </c>
      <c r="L21" s="258">
        <v>0</v>
      </c>
      <c r="M21" s="258">
        <v>20</v>
      </c>
      <c r="N21" s="258">
        <v>10</v>
      </c>
      <c r="O21" s="258">
        <v>20</v>
      </c>
      <c r="P21" s="258">
        <v>0</v>
      </c>
      <c r="Q21" s="202">
        <f t="shared" si="1"/>
        <v>14</v>
      </c>
      <c r="R21" s="202">
        <f t="shared" si="1"/>
        <v>19</v>
      </c>
    </row>
    <row r="22" spans="1:18" ht="15">
      <c r="A22" s="204">
        <f t="shared" si="0"/>
        <v>15</v>
      </c>
      <c r="B22" s="204">
        <f t="shared" si="0"/>
        <v>20</v>
      </c>
      <c r="C22" s="265">
        <v>0</v>
      </c>
      <c r="D22" s="283">
        <v>0</v>
      </c>
      <c r="E22" s="283">
        <v>90</v>
      </c>
      <c r="F22" s="265">
        <v>60</v>
      </c>
      <c r="G22" s="258">
        <v>0</v>
      </c>
      <c r="H22" s="265">
        <v>0</v>
      </c>
      <c r="I22" s="265">
        <v>0</v>
      </c>
      <c r="J22" s="265">
        <v>70</v>
      </c>
      <c r="K22" s="265">
        <v>10</v>
      </c>
      <c r="L22" s="265">
        <v>0</v>
      </c>
      <c r="M22" s="265">
        <v>20</v>
      </c>
      <c r="N22" s="258">
        <v>10</v>
      </c>
      <c r="O22" s="265">
        <v>20</v>
      </c>
      <c r="P22" s="265">
        <v>0</v>
      </c>
      <c r="Q22" s="204">
        <f t="shared" si="1"/>
        <v>15</v>
      </c>
      <c r="R22" s="204">
        <f t="shared" si="1"/>
        <v>20</v>
      </c>
    </row>
    <row r="23" spans="1:18" ht="15">
      <c r="A23" s="202">
        <f t="shared" si="0"/>
        <v>16</v>
      </c>
      <c r="B23" s="202">
        <f t="shared" si="0"/>
        <v>21</v>
      </c>
      <c r="C23" s="258">
        <v>0</v>
      </c>
      <c r="D23" s="259">
        <v>0</v>
      </c>
      <c r="E23" s="259">
        <v>90</v>
      </c>
      <c r="F23" s="258">
        <v>60</v>
      </c>
      <c r="G23" s="258">
        <v>0</v>
      </c>
      <c r="H23" s="258">
        <v>0</v>
      </c>
      <c r="I23" s="258">
        <v>0</v>
      </c>
      <c r="J23" s="258">
        <v>70</v>
      </c>
      <c r="K23" s="258">
        <v>10</v>
      </c>
      <c r="L23" s="258">
        <v>0</v>
      </c>
      <c r="M23" s="258">
        <v>20</v>
      </c>
      <c r="N23" s="258">
        <v>10</v>
      </c>
      <c r="O23" s="258">
        <v>20</v>
      </c>
      <c r="P23" s="258">
        <v>0</v>
      </c>
      <c r="Q23" s="202">
        <f t="shared" si="1"/>
        <v>16</v>
      </c>
      <c r="R23" s="202">
        <f t="shared" si="1"/>
        <v>21</v>
      </c>
    </row>
    <row r="24" spans="1:18" ht="15">
      <c r="A24" s="202">
        <f t="shared" si="0"/>
        <v>17</v>
      </c>
      <c r="B24" s="202">
        <f t="shared" si="0"/>
        <v>22</v>
      </c>
      <c r="C24" s="258">
        <v>0</v>
      </c>
      <c r="D24" s="259">
        <v>0</v>
      </c>
      <c r="E24" s="259">
        <v>90</v>
      </c>
      <c r="F24" s="258">
        <v>60</v>
      </c>
      <c r="G24" s="258">
        <v>0</v>
      </c>
      <c r="H24" s="258">
        <v>0</v>
      </c>
      <c r="I24" s="258">
        <v>0</v>
      </c>
      <c r="J24" s="258">
        <v>70</v>
      </c>
      <c r="K24" s="258">
        <v>10</v>
      </c>
      <c r="L24" s="258">
        <v>0</v>
      </c>
      <c r="M24" s="258">
        <v>20</v>
      </c>
      <c r="N24" s="258">
        <v>10</v>
      </c>
      <c r="O24" s="258">
        <v>20</v>
      </c>
      <c r="P24" s="258">
        <v>0</v>
      </c>
      <c r="Q24" s="202">
        <f t="shared" si="1"/>
        <v>17</v>
      </c>
      <c r="R24" s="202">
        <f t="shared" si="1"/>
        <v>22</v>
      </c>
    </row>
    <row r="25" spans="1:18" ht="15">
      <c r="A25" s="247">
        <f t="shared" si="0"/>
        <v>18</v>
      </c>
      <c r="B25" s="247">
        <f t="shared" si="0"/>
        <v>23</v>
      </c>
      <c r="C25" s="248">
        <v>0</v>
      </c>
      <c r="D25" s="249">
        <v>0</v>
      </c>
      <c r="E25" s="249">
        <v>80</v>
      </c>
      <c r="F25" s="248">
        <v>55</v>
      </c>
      <c r="G25" s="248">
        <v>0</v>
      </c>
      <c r="H25" s="248">
        <v>0</v>
      </c>
      <c r="I25" s="248">
        <v>0</v>
      </c>
      <c r="J25" s="248">
        <v>70</v>
      </c>
      <c r="K25" s="248">
        <v>10</v>
      </c>
      <c r="L25" s="248">
        <v>0</v>
      </c>
      <c r="M25" s="248">
        <v>20</v>
      </c>
      <c r="N25" s="248">
        <v>10</v>
      </c>
      <c r="O25" s="248">
        <v>20</v>
      </c>
      <c r="P25" s="248">
        <v>0</v>
      </c>
      <c r="Q25" s="247">
        <f t="shared" si="1"/>
        <v>18</v>
      </c>
      <c r="R25" s="247">
        <f t="shared" si="1"/>
        <v>23</v>
      </c>
    </row>
    <row r="26" spans="1:18" ht="15">
      <c r="A26" s="202">
        <f t="shared" si="0"/>
        <v>19</v>
      </c>
      <c r="B26" s="202">
        <f t="shared" si="0"/>
        <v>24</v>
      </c>
      <c r="C26" s="258">
        <v>0</v>
      </c>
      <c r="D26" s="259">
        <v>0</v>
      </c>
      <c r="E26" s="259">
        <v>70</v>
      </c>
      <c r="F26" s="258">
        <v>50</v>
      </c>
      <c r="G26" s="258">
        <v>0</v>
      </c>
      <c r="H26" s="258">
        <v>0</v>
      </c>
      <c r="I26" s="258">
        <v>0</v>
      </c>
      <c r="J26" s="258">
        <v>60</v>
      </c>
      <c r="K26" s="258">
        <v>10</v>
      </c>
      <c r="L26" s="258">
        <v>0</v>
      </c>
      <c r="M26" s="258">
        <v>20</v>
      </c>
      <c r="N26" s="258">
        <v>10</v>
      </c>
      <c r="O26" s="258">
        <v>30</v>
      </c>
      <c r="P26" s="258">
        <v>0</v>
      </c>
      <c r="Q26" s="202">
        <f t="shared" si="1"/>
        <v>19</v>
      </c>
      <c r="R26" s="202">
        <f t="shared" si="1"/>
        <v>24</v>
      </c>
    </row>
    <row r="27" spans="1:18" ht="15">
      <c r="A27" s="202">
        <v>20</v>
      </c>
      <c r="B27" s="202">
        <v>1</v>
      </c>
      <c r="C27" s="258">
        <v>0</v>
      </c>
      <c r="D27" s="259">
        <v>0</v>
      </c>
      <c r="E27" s="259">
        <v>75</v>
      </c>
      <c r="F27" s="258">
        <v>30</v>
      </c>
      <c r="G27" s="258">
        <v>0</v>
      </c>
      <c r="H27" s="258">
        <v>0</v>
      </c>
      <c r="I27" s="258">
        <v>0</v>
      </c>
      <c r="J27" s="258">
        <v>50</v>
      </c>
      <c r="K27" s="258">
        <v>10</v>
      </c>
      <c r="L27" s="258">
        <v>0</v>
      </c>
      <c r="M27" s="258">
        <v>20</v>
      </c>
      <c r="N27" s="258">
        <v>10</v>
      </c>
      <c r="O27" s="258">
        <v>20</v>
      </c>
      <c r="P27" s="258">
        <v>0</v>
      </c>
      <c r="Q27" s="202">
        <v>20</v>
      </c>
      <c r="R27" s="202">
        <v>1</v>
      </c>
    </row>
    <row r="28" spans="1:18" ht="15">
      <c r="A28" s="202">
        <f aca="true" t="shared" si="2" ref="A28:B31">A27+1</f>
        <v>21</v>
      </c>
      <c r="B28" s="202">
        <f t="shared" si="2"/>
        <v>2</v>
      </c>
      <c r="C28" s="258">
        <v>0</v>
      </c>
      <c r="D28" s="259">
        <v>0</v>
      </c>
      <c r="E28" s="259">
        <v>70</v>
      </c>
      <c r="F28" s="258">
        <v>25</v>
      </c>
      <c r="G28" s="258">
        <v>0</v>
      </c>
      <c r="H28" s="258">
        <v>0</v>
      </c>
      <c r="I28" s="258">
        <v>0</v>
      </c>
      <c r="J28" s="258">
        <v>40</v>
      </c>
      <c r="K28" s="258">
        <v>10</v>
      </c>
      <c r="L28" s="258">
        <v>0</v>
      </c>
      <c r="M28" s="258">
        <v>20</v>
      </c>
      <c r="N28" s="258">
        <v>10</v>
      </c>
      <c r="O28" s="258">
        <v>10</v>
      </c>
      <c r="P28" s="258">
        <v>0</v>
      </c>
      <c r="Q28" s="202">
        <f aca="true" t="shared" si="3" ref="Q28:R31">Q27+1</f>
        <v>21</v>
      </c>
      <c r="R28" s="202">
        <f t="shared" si="3"/>
        <v>2</v>
      </c>
    </row>
    <row r="29" spans="1:18" ht="15">
      <c r="A29" s="202">
        <f t="shared" si="2"/>
        <v>22</v>
      </c>
      <c r="B29" s="202">
        <f t="shared" si="2"/>
        <v>3</v>
      </c>
      <c r="C29" s="258">
        <v>0</v>
      </c>
      <c r="D29" s="259">
        <v>0</v>
      </c>
      <c r="E29" s="259">
        <v>55</v>
      </c>
      <c r="F29" s="258">
        <v>20</v>
      </c>
      <c r="G29" s="258">
        <v>0</v>
      </c>
      <c r="H29" s="258">
        <v>0</v>
      </c>
      <c r="I29" s="258">
        <v>0</v>
      </c>
      <c r="J29" s="258">
        <v>30</v>
      </c>
      <c r="K29" s="258">
        <v>10</v>
      </c>
      <c r="L29" s="258">
        <v>0</v>
      </c>
      <c r="M29" s="258">
        <v>20</v>
      </c>
      <c r="N29" s="258">
        <v>10</v>
      </c>
      <c r="O29" s="258">
        <v>20</v>
      </c>
      <c r="P29" s="258">
        <v>0</v>
      </c>
      <c r="Q29" s="202">
        <f t="shared" si="3"/>
        <v>22</v>
      </c>
      <c r="R29" s="202">
        <f t="shared" si="3"/>
        <v>3</v>
      </c>
    </row>
    <row r="30" spans="1:18" ht="15">
      <c r="A30" s="204">
        <f t="shared" si="2"/>
        <v>23</v>
      </c>
      <c r="B30" s="204">
        <f t="shared" si="2"/>
        <v>4</v>
      </c>
      <c r="C30" s="258">
        <v>0</v>
      </c>
      <c r="D30" s="259">
        <v>0</v>
      </c>
      <c r="E30" s="259">
        <v>55</v>
      </c>
      <c r="F30" s="258">
        <v>20</v>
      </c>
      <c r="G30" s="258">
        <v>0</v>
      </c>
      <c r="H30" s="258">
        <v>0</v>
      </c>
      <c r="I30" s="258">
        <v>0</v>
      </c>
      <c r="J30" s="258">
        <v>30</v>
      </c>
      <c r="K30" s="258">
        <v>10</v>
      </c>
      <c r="L30" s="258">
        <v>0</v>
      </c>
      <c r="M30" s="258">
        <v>20</v>
      </c>
      <c r="N30" s="258">
        <v>10</v>
      </c>
      <c r="O30" s="258">
        <v>15</v>
      </c>
      <c r="P30" s="258">
        <v>0</v>
      </c>
      <c r="Q30" s="204">
        <f t="shared" si="3"/>
        <v>23</v>
      </c>
      <c r="R30" s="204">
        <f t="shared" si="3"/>
        <v>4</v>
      </c>
    </row>
    <row r="31" spans="1:18" ht="15">
      <c r="A31" s="202">
        <f t="shared" si="2"/>
        <v>24</v>
      </c>
      <c r="B31" s="202">
        <f t="shared" si="2"/>
        <v>5</v>
      </c>
      <c r="C31" s="258">
        <v>0</v>
      </c>
      <c r="D31" s="259">
        <v>0</v>
      </c>
      <c r="E31" s="259">
        <v>50</v>
      </c>
      <c r="F31" s="258">
        <v>20</v>
      </c>
      <c r="G31" s="258">
        <v>0</v>
      </c>
      <c r="H31" s="258">
        <v>0</v>
      </c>
      <c r="I31" s="258">
        <v>0</v>
      </c>
      <c r="J31" s="258">
        <v>20</v>
      </c>
      <c r="K31" s="258">
        <v>10</v>
      </c>
      <c r="L31" s="258">
        <v>0</v>
      </c>
      <c r="M31" s="258">
        <v>20</v>
      </c>
      <c r="N31" s="258">
        <v>10</v>
      </c>
      <c r="O31" s="258">
        <v>10</v>
      </c>
      <c r="P31" s="258">
        <v>0</v>
      </c>
      <c r="Q31" s="202">
        <f t="shared" si="3"/>
        <v>24</v>
      </c>
      <c r="R31" s="202">
        <f t="shared" si="3"/>
        <v>5</v>
      </c>
    </row>
    <row r="32" spans="1:18" ht="15">
      <c r="A32" s="209"/>
      <c r="B32" s="209"/>
      <c r="C32" s="206"/>
      <c r="D32" s="212"/>
      <c r="E32" s="212"/>
      <c r="F32" s="209"/>
      <c r="G32" s="212"/>
      <c r="H32" s="209"/>
      <c r="I32" s="206"/>
      <c r="J32" s="206"/>
      <c r="K32" s="207"/>
      <c r="L32" s="209"/>
      <c r="M32" s="209"/>
      <c r="N32" s="209"/>
      <c r="O32" s="209"/>
      <c r="P32" s="209"/>
      <c r="Q32" s="209"/>
      <c r="R32" s="209"/>
    </row>
  </sheetData>
  <sheetProtection/>
  <mergeCells count="4">
    <mergeCell ref="A4:A6"/>
    <mergeCell ref="B4:B6"/>
    <mergeCell ref="Q4:Q6"/>
    <mergeCell ref="R4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2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6384" width="9.140625" style="6" customWidth="1"/>
  </cols>
  <sheetData>
    <row r="1" spans="1:16" ht="15">
      <c r="A1" s="205" t="s">
        <v>393</v>
      </c>
      <c r="C1" s="289"/>
      <c r="I1" s="207"/>
      <c r="J1" s="208"/>
      <c r="K1" s="209" t="s">
        <v>0</v>
      </c>
      <c r="L1" s="209"/>
      <c r="M1" s="209"/>
      <c r="N1" s="209"/>
      <c r="O1" s="209"/>
      <c r="P1" s="209"/>
    </row>
    <row r="2" spans="1:16" ht="15">
      <c r="A2" s="209"/>
      <c r="B2" s="206" t="s">
        <v>290</v>
      </c>
      <c r="C2" s="206"/>
      <c r="I2" s="233" t="s">
        <v>357</v>
      </c>
      <c r="J2" s="208"/>
      <c r="K2" s="209"/>
      <c r="L2" s="209"/>
      <c r="M2" s="209"/>
      <c r="N2" s="209"/>
      <c r="O2" s="209"/>
      <c r="P2" s="209"/>
    </row>
    <row r="3" spans="1:16" ht="15">
      <c r="A3" s="209"/>
      <c r="B3" s="206"/>
      <c r="C3" s="206"/>
      <c r="I3" s="207"/>
      <c r="J3" s="208"/>
      <c r="K3" s="209"/>
      <c r="L3" s="209"/>
      <c r="M3" s="209"/>
      <c r="N3" s="209"/>
      <c r="O3" s="209"/>
      <c r="P3" s="209"/>
    </row>
    <row r="4" spans="1:16" ht="15">
      <c r="A4" s="381" t="s">
        <v>1</v>
      </c>
      <c r="B4" s="381" t="s">
        <v>11</v>
      </c>
      <c r="C4" s="203" t="s">
        <v>291</v>
      </c>
      <c r="D4" s="220" t="s">
        <v>292</v>
      </c>
      <c r="E4" s="221" t="s">
        <v>258</v>
      </c>
      <c r="F4" s="220" t="s">
        <v>257</v>
      </c>
      <c r="G4" s="221" t="s">
        <v>43</v>
      </c>
      <c r="H4" s="221" t="s">
        <v>260</v>
      </c>
      <c r="I4" s="221" t="s">
        <v>293</v>
      </c>
      <c r="J4" s="220" t="s">
        <v>256</v>
      </c>
      <c r="K4" s="203" t="s">
        <v>254</v>
      </c>
      <c r="L4" s="203" t="s">
        <v>253</v>
      </c>
      <c r="M4" s="203" t="s">
        <v>283</v>
      </c>
      <c r="N4" s="203" t="s">
        <v>252</v>
      </c>
      <c r="O4" s="381" t="s">
        <v>1</v>
      </c>
      <c r="P4" s="381" t="s">
        <v>11</v>
      </c>
    </row>
    <row r="5" spans="1:16" ht="15">
      <c r="A5" s="381"/>
      <c r="B5" s="381"/>
      <c r="C5" s="203"/>
      <c r="D5" s="20"/>
      <c r="E5" s="203"/>
      <c r="F5" s="20"/>
      <c r="G5" s="203"/>
      <c r="H5" s="203"/>
      <c r="I5" s="203"/>
      <c r="J5" s="20"/>
      <c r="K5" s="203"/>
      <c r="L5" s="203"/>
      <c r="M5" s="203"/>
      <c r="N5" s="203"/>
      <c r="O5" s="381"/>
      <c r="P5" s="381"/>
    </row>
    <row r="6" spans="1:16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203" t="s">
        <v>5</v>
      </c>
      <c r="I6" s="203" t="s">
        <v>5</v>
      </c>
      <c r="J6" s="210" t="s">
        <v>5</v>
      </c>
      <c r="K6" s="203" t="s">
        <v>5</v>
      </c>
      <c r="L6" s="203" t="s">
        <v>5</v>
      </c>
      <c r="M6" s="203" t="s">
        <v>5</v>
      </c>
      <c r="N6" s="203" t="s">
        <v>5</v>
      </c>
      <c r="O6" s="381"/>
      <c r="P6" s="381"/>
    </row>
    <row r="7" spans="1:23" ht="15">
      <c r="A7" s="257">
        <v>0</v>
      </c>
      <c r="B7" s="257">
        <v>5</v>
      </c>
      <c r="C7" s="258">
        <v>50</v>
      </c>
      <c r="D7" s="259">
        <v>0</v>
      </c>
      <c r="E7" s="259">
        <v>0</v>
      </c>
      <c r="F7" s="258">
        <v>25</v>
      </c>
      <c r="G7" s="259">
        <v>0</v>
      </c>
      <c r="H7" s="259">
        <v>0</v>
      </c>
      <c r="I7" s="259">
        <v>0</v>
      </c>
      <c r="J7" s="259">
        <v>0</v>
      </c>
      <c r="K7" s="258">
        <v>150</v>
      </c>
      <c r="L7" s="259">
        <v>0</v>
      </c>
      <c r="M7" s="258">
        <v>50</v>
      </c>
      <c r="N7" s="259">
        <v>0</v>
      </c>
      <c r="O7" s="257">
        <v>0</v>
      </c>
      <c r="P7" s="257">
        <v>5</v>
      </c>
      <c r="Q7" s="286"/>
      <c r="R7" s="286"/>
      <c r="S7" s="286"/>
      <c r="T7" s="286"/>
      <c r="U7" s="286"/>
      <c r="V7" s="286"/>
      <c r="W7" s="286"/>
    </row>
    <row r="8" spans="1:23" s="255" customFormat="1" ht="15">
      <c r="A8" s="251">
        <v>1</v>
      </c>
      <c r="B8" s="251">
        <v>6</v>
      </c>
      <c r="C8" s="252">
        <v>50</v>
      </c>
      <c r="D8" s="253">
        <v>0</v>
      </c>
      <c r="E8" s="253">
        <v>0</v>
      </c>
      <c r="F8" s="252">
        <v>25</v>
      </c>
      <c r="G8" s="253">
        <v>0</v>
      </c>
      <c r="H8" s="253">
        <v>0</v>
      </c>
      <c r="I8" s="253">
        <v>0</v>
      </c>
      <c r="J8" s="253">
        <v>0</v>
      </c>
      <c r="K8" s="252">
        <v>150</v>
      </c>
      <c r="L8" s="253">
        <v>0</v>
      </c>
      <c r="M8" s="252">
        <v>50</v>
      </c>
      <c r="N8" s="253">
        <v>0</v>
      </c>
      <c r="O8" s="251">
        <v>1</v>
      </c>
      <c r="P8" s="251">
        <v>6</v>
      </c>
      <c r="Q8" s="291"/>
      <c r="R8" s="291"/>
      <c r="S8" s="291"/>
      <c r="T8" s="291"/>
      <c r="U8" s="291"/>
      <c r="V8" s="291"/>
      <c r="W8" s="291"/>
    </row>
    <row r="9" spans="1:23" ht="15">
      <c r="A9" s="257">
        <v>2</v>
      </c>
      <c r="B9" s="257">
        <v>7</v>
      </c>
      <c r="C9" s="258">
        <v>60</v>
      </c>
      <c r="D9" s="259">
        <v>0</v>
      </c>
      <c r="E9" s="259">
        <v>0</v>
      </c>
      <c r="F9" s="258">
        <v>25</v>
      </c>
      <c r="G9" s="259">
        <v>0</v>
      </c>
      <c r="H9" s="259">
        <v>0</v>
      </c>
      <c r="I9" s="259">
        <v>0</v>
      </c>
      <c r="J9" s="259">
        <v>0</v>
      </c>
      <c r="K9" s="258">
        <v>150</v>
      </c>
      <c r="L9" s="259">
        <v>0</v>
      </c>
      <c r="M9" s="258">
        <v>50</v>
      </c>
      <c r="N9" s="259">
        <v>0</v>
      </c>
      <c r="O9" s="257">
        <v>2</v>
      </c>
      <c r="P9" s="257">
        <v>7</v>
      </c>
      <c r="Q9" s="286"/>
      <c r="R9" s="286"/>
      <c r="S9" s="286"/>
      <c r="T9" s="286"/>
      <c r="U9" s="286"/>
      <c r="V9" s="286"/>
      <c r="W9" s="286"/>
    </row>
    <row r="10" spans="1:23" ht="15">
      <c r="A10" s="257">
        <v>3</v>
      </c>
      <c r="B10" s="257">
        <v>8</v>
      </c>
      <c r="C10" s="258">
        <v>85</v>
      </c>
      <c r="D10" s="259">
        <v>0</v>
      </c>
      <c r="E10" s="259">
        <v>0</v>
      </c>
      <c r="F10" s="258">
        <v>60</v>
      </c>
      <c r="G10" s="259">
        <v>0</v>
      </c>
      <c r="H10" s="259">
        <v>0</v>
      </c>
      <c r="I10" s="259">
        <v>0</v>
      </c>
      <c r="J10" s="259">
        <v>0</v>
      </c>
      <c r="K10" s="258">
        <v>150</v>
      </c>
      <c r="L10" s="259">
        <v>0</v>
      </c>
      <c r="M10" s="258">
        <v>55</v>
      </c>
      <c r="N10" s="259">
        <v>0</v>
      </c>
      <c r="O10" s="257">
        <v>3</v>
      </c>
      <c r="P10" s="257">
        <v>8</v>
      </c>
      <c r="Q10" s="286"/>
      <c r="R10" s="286"/>
      <c r="S10" s="286"/>
      <c r="T10" s="286"/>
      <c r="U10" s="286"/>
      <c r="V10" s="286"/>
      <c r="W10" s="286"/>
    </row>
    <row r="11" spans="1:23" ht="15">
      <c r="A11" s="257">
        <f aca="true" t="shared" si="0" ref="A11:B26">A10+1</f>
        <v>4</v>
      </c>
      <c r="B11" s="257">
        <f t="shared" si="0"/>
        <v>9</v>
      </c>
      <c r="C11" s="258">
        <v>100</v>
      </c>
      <c r="D11" s="259">
        <v>0</v>
      </c>
      <c r="E11" s="259">
        <v>0</v>
      </c>
      <c r="F11" s="258">
        <v>60</v>
      </c>
      <c r="G11" s="259">
        <v>0</v>
      </c>
      <c r="H11" s="259">
        <v>0</v>
      </c>
      <c r="I11" s="259">
        <v>0</v>
      </c>
      <c r="J11" s="259">
        <v>0</v>
      </c>
      <c r="K11" s="258">
        <v>150</v>
      </c>
      <c r="L11" s="259">
        <v>0</v>
      </c>
      <c r="M11" s="258">
        <v>70</v>
      </c>
      <c r="N11" s="259">
        <v>0</v>
      </c>
      <c r="O11" s="257">
        <f aca="true" t="shared" si="1" ref="O11:P26">O10+1</f>
        <v>4</v>
      </c>
      <c r="P11" s="257">
        <f t="shared" si="1"/>
        <v>9</v>
      </c>
      <c r="Q11" s="286"/>
      <c r="R11" s="286"/>
      <c r="S11" s="286"/>
      <c r="T11" s="286"/>
      <c r="U11" s="286"/>
      <c r="V11" s="286"/>
      <c r="W11" s="286"/>
    </row>
    <row r="12" spans="1:23" ht="15">
      <c r="A12" s="261">
        <f t="shared" si="0"/>
        <v>5</v>
      </c>
      <c r="B12" s="261">
        <f t="shared" si="0"/>
        <v>10</v>
      </c>
      <c r="C12" s="258">
        <v>105</v>
      </c>
      <c r="D12" s="259">
        <v>0</v>
      </c>
      <c r="E12" s="259">
        <v>0</v>
      </c>
      <c r="F12" s="258">
        <v>60</v>
      </c>
      <c r="G12" s="259">
        <v>0</v>
      </c>
      <c r="H12" s="259">
        <v>0</v>
      </c>
      <c r="I12" s="259">
        <v>0</v>
      </c>
      <c r="J12" s="259">
        <v>0</v>
      </c>
      <c r="K12" s="258">
        <v>150</v>
      </c>
      <c r="L12" s="259">
        <v>0</v>
      </c>
      <c r="M12" s="258">
        <v>70</v>
      </c>
      <c r="N12" s="259">
        <v>0</v>
      </c>
      <c r="O12" s="261">
        <f t="shared" si="1"/>
        <v>5</v>
      </c>
      <c r="P12" s="261">
        <f t="shared" si="1"/>
        <v>10</v>
      </c>
      <c r="Q12" s="286"/>
      <c r="R12" s="286"/>
      <c r="S12" s="286"/>
      <c r="T12" s="286"/>
      <c r="U12" s="286"/>
      <c r="V12" s="286"/>
      <c r="W12" s="286"/>
    </row>
    <row r="13" spans="1:23" s="255" customFormat="1" ht="15">
      <c r="A13" s="282">
        <f t="shared" si="0"/>
        <v>6</v>
      </c>
      <c r="B13" s="282">
        <f t="shared" si="0"/>
        <v>11</v>
      </c>
      <c r="C13" s="265">
        <v>130</v>
      </c>
      <c r="D13" s="283">
        <v>0</v>
      </c>
      <c r="E13" s="283">
        <v>0</v>
      </c>
      <c r="F13" s="265">
        <v>70</v>
      </c>
      <c r="G13" s="283">
        <v>0</v>
      </c>
      <c r="H13" s="283">
        <v>0</v>
      </c>
      <c r="I13" s="283">
        <v>0</v>
      </c>
      <c r="J13" s="283">
        <v>0</v>
      </c>
      <c r="K13" s="265">
        <v>150</v>
      </c>
      <c r="L13" s="283">
        <v>0</v>
      </c>
      <c r="M13" s="265">
        <v>85</v>
      </c>
      <c r="N13" s="283">
        <v>0</v>
      </c>
      <c r="O13" s="282">
        <f t="shared" si="1"/>
        <v>6</v>
      </c>
      <c r="P13" s="282">
        <f t="shared" si="1"/>
        <v>11</v>
      </c>
      <c r="Q13" s="291"/>
      <c r="R13" s="291"/>
      <c r="S13" s="291"/>
      <c r="T13" s="291"/>
      <c r="U13" s="291"/>
      <c r="V13" s="291"/>
      <c r="W13" s="291"/>
    </row>
    <row r="14" spans="1:23" ht="15">
      <c r="A14" s="247">
        <f t="shared" si="0"/>
        <v>7</v>
      </c>
      <c r="B14" s="247">
        <f t="shared" si="0"/>
        <v>12</v>
      </c>
      <c r="C14" s="248">
        <v>130</v>
      </c>
      <c r="D14" s="249">
        <v>0</v>
      </c>
      <c r="E14" s="249">
        <v>0</v>
      </c>
      <c r="F14" s="248">
        <v>70</v>
      </c>
      <c r="G14" s="249">
        <v>0</v>
      </c>
      <c r="H14" s="249">
        <v>0</v>
      </c>
      <c r="I14" s="249">
        <v>0</v>
      </c>
      <c r="J14" s="249">
        <v>0</v>
      </c>
      <c r="K14" s="248">
        <v>150</v>
      </c>
      <c r="L14" s="249">
        <v>0</v>
      </c>
      <c r="M14" s="248">
        <v>85</v>
      </c>
      <c r="N14" s="249">
        <v>0</v>
      </c>
      <c r="O14" s="247">
        <f t="shared" si="1"/>
        <v>7</v>
      </c>
      <c r="P14" s="247">
        <f t="shared" si="1"/>
        <v>12</v>
      </c>
      <c r="Q14" s="286"/>
      <c r="R14" s="286"/>
      <c r="S14" s="286"/>
      <c r="T14" s="286"/>
      <c r="U14" s="286"/>
      <c r="V14" s="286"/>
      <c r="W14" s="286"/>
    </row>
    <row r="15" spans="1:23" ht="15">
      <c r="A15" s="257">
        <f t="shared" si="0"/>
        <v>8</v>
      </c>
      <c r="B15" s="257">
        <f t="shared" si="0"/>
        <v>13</v>
      </c>
      <c r="C15" s="258">
        <v>130</v>
      </c>
      <c r="D15" s="259">
        <v>0</v>
      </c>
      <c r="E15" s="259">
        <v>0</v>
      </c>
      <c r="F15" s="258">
        <v>60</v>
      </c>
      <c r="G15" s="259">
        <v>0</v>
      </c>
      <c r="H15" s="259">
        <v>0</v>
      </c>
      <c r="I15" s="259">
        <v>0</v>
      </c>
      <c r="J15" s="259">
        <v>0</v>
      </c>
      <c r="K15" s="258">
        <v>150</v>
      </c>
      <c r="L15" s="259">
        <v>0</v>
      </c>
      <c r="M15" s="258">
        <v>85</v>
      </c>
      <c r="N15" s="259">
        <v>0</v>
      </c>
      <c r="O15" s="257">
        <f t="shared" si="1"/>
        <v>8</v>
      </c>
      <c r="P15" s="257">
        <f t="shared" si="1"/>
        <v>13</v>
      </c>
      <c r="Q15" s="286"/>
      <c r="R15" s="286"/>
      <c r="S15" s="286"/>
      <c r="T15" s="286"/>
      <c r="U15" s="286"/>
      <c r="V15" s="286"/>
      <c r="W15" s="286"/>
    </row>
    <row r="16" spans="1:23" ht="15">
      <c r="A16" s="257">
        <f t="shared" si="0"/>
        <v>9</v>
      </c>
      <c r="B16" s="257">
        <f t="shared" si="0"/>
        <v>14</v>
      </c>
      <c r="C16" s="258">
        <v>150</v>
      </c>
      <c r="D16" s="259">
        <v>0</v>
      </c>
      <c r="E16" s="259">
        <v>0</v>
      </c>
      <c r="F16" s="258">
        <v>60</v>
      </c>
      <c r="G16" s="259">
        <v>0</v>
      </c>
      <c r="H16" s="259">
        <v>0</v>
      </c>
      <c r="I16" s="259">
        <v>0</v>
      </c>
      <c r="J16" s="259">
        <v>0</v>
      </c>
      <c r="K16" s="258">
        <v>150</v>
      </c>
      <c r="L16" s="259">
        <v>0</v>
      </c>
      <c r="M16" s="258">
        <v>85</v>
      </c>
      <c r="N16" s="259">
        <v>0</v>
      </c>
      <c r="O16" s="257">
        <f t="shared" si="1"/>
        <v>9</v>
      </c>
      <c r="P16" s="257">
        <f t="shared" si="1"/>
        <v>14</v>
      </c>
      <c r="Q16" s="286"/>
      <c r="R16" s="286"/>
      <c r="S16" s="286"/>
      <c r="T16" s="286"/>
      <c r="U16" s="286"/>
      <c r="V16" s="286"/>
      <c r="W16" s="286"/>
    </row>
    <row r="17" spans="1:23" ht="15">
      <c r="A17" s="247">
        <f t="shared" si="0"/>
        <v>10</v>
      </c>
      <c r="B17" s="247">
        <f t="shared" si="0"/>
        <v>15</v>
      </c>
      <c r="C17" s="248">
        <v>150</v>
      </c>
      <c r="D17" s="249">
        <v>0</v>
      </c>
      <c r="E17" s="249">
        <v>0</v>
      </c>
      <c r="F17" s="248">
        <v>70</v>
      </c>
      <c r="G17" s="249">
        <v>0</v>
      </c>
      <c r="H17" s="249">
        <v>0</v>
      </c>
      <c r="I17" s="249">
        <v>0</v>
      </c>
      <c r="J17" s="249">
        <v>0</v>
      </c>
      <c r="K17" s="248">
        <v>150</v>
      </c>
      <c r="L17" s="249">
        <v>0</v>
      </c>
      <c r="M17" s="248">
        <v>80</v>
      </c>
      <c r="N17" s="249">
        <v>0</v>
      </c>
      <c r="O17" s="247">
        <f t="shared" si="1"/>
        <v>10</v>
      </c>
      <c r="P17" s="247">
        <f t="shared" si="1"/>
        <v>15</v>
      </c>
      <c r="Q17" s="286"/>
      <c r="R17" s="286"/>
      <c r="S17" s="286"/>
      <c r="T17" s="286"/>
      <c r="U17" s="286"/>
      <c r="V17" s="286"/>
      <c r="W17" s="286"/>
    </row>
    <row r="18" spans="1:23" ht="15">
      <c r="A18" s="257">
        <f t="shared" si="0"/>
        <v>11</v>
      </c>
      <c r="B18" s="257">
        <f t="shared" si="0"/>
        <v>16</v>
      </c>
      <c r="C18" s="258">
        <v>150</v>
      </c>
      <c r="D18" s="259">
        <v>0</v>
      </c>
      <c r="E18" s="259">
        <v>0</v>
      </c>
      <c r="F18" s="258">
        <v>65</v>
      </c>
      <c r="G18" s="259">
        <v>0</v>
      </c>
      <c r="H18" s="259">
        <v>0</v>
      </c>
      <c r="I18" s="259">
        <v>0</v>
      </c>
      <c r="J18" s="259">
        <v>0</v>
      </c>
      <c r="K18" s="258">
        <v>150</v>
      </c>
      <c r="L18" s="259">
        <v>0</v>
      </c>
      <c r="M18" s="258">
        <v>80</v>
      </c>
      <c r="N18" s="259">
        <v>0</v>
      </c>
      <c r="O18" s="257">
        <f t="shared" si="1"/>
        <v>11</v>
      </c>
      <c r="P18" s="257">
        <f t="shared" si="1"/>
        <v>16</v>
      </c>
      <c r="Q18" s="286"/>
      <c r="R18" s="286"/>
      <c r="S18" s="286"/>
      <c r="T18" s="286"/>
      <c r="U18" s="286"/>
      <c r="V18" s="286"/>
      <c r="W18" s="286"/>
    </row>
    <row r="19" spans="1:23" ht="15">
      <c r="A19" s="261">
        <f t="shared" si="0"/>
        <v>12</v>
      </c>
      <c r="B19" s="261">
        <f t="shared" si="0"/>
        <v>17</v>
      </c>
      <c r="C19" s="258">
        <v>150</v>
      </c>
      <c r="D19" s="259">
        <v>0</v>
      </c>
      <c r="E19" s="259">
        <v>0</v>
      </c>
      <c r="F19" s="258">
        <v>65</v>
      </c>
      <c r="G19" s="259">
        <v>0</v>
      </c>
      <c r="H19" s="259">
        <v>0</v>
      </c>
      <c r="I19" s="259">
        <v>0</v>
      </c>
      <c r="J19" s="259">
        <v>0</v>
      </c>
      <c r="K19" s="258">
        <v>150</v>
      </c>
      <c r="L19" s="259">
        <v>0</v>
      </c>
      <c r="M19" s="258">
        <v>80</v>
      </c>
      <c r="N19" s="259">
        <v>0</v>
      </c>
      <c r="O19" s="261">
        <f t="shared" si="1"/>
        <v>12</v>
      </c>
      <c r="P19" s="261">
        <f t="shared" si="1"/>
        <v>17</v>
      </c>
      <c r="Q19" s="286"/>
      <c r="R19" s="286"/>
      <c r="S19" s="286"/>
      <c r="T19" s="286"/>
      <c r="U19" s="286"/>
      <c r="V19" s="286"/>
      <c r="W19" s="286"/>
    </row>
    <row r="20" spans="1:23" ht="15">
      <c r="A20" s="257">
        <f t="shared" si="0"/>
        <v>13</v>
      </c>
      <c r="B20" s="257">
        <f t="shared" si="0"/>
        <v>18</v>
      </c>
      <c r="C20" s="258">
        <v>150</v>
      </c>
      <c r="D20" s="259">
        <v>0</v>
      </c>
      <c r="E20" s="259">
        <v>0</v>
      </c>
      <c r="F20" s="258">
        <v>65</v>
      </c>
      <c r="G20" s="259">
        <v>0</v>
      </c>
      <c r="H20" s="259">
        <v>0</v>
      </c>
      <c r="I20" s="259">
        <v>0</v>
      </c>
      <c r="J20" s="259">
        <v>0</v>
      </c>
      <c r="K20" s="258">
        <v>150</v>
      </c>
      <c r="L20" s="259">
        <v>0</v>
      </c>
      <c r="M20" s="258">
        <v>80</v>
      </c>
      <c r="N20" s="259">
        <v>0</v>
      </c>
      <c r="O20" s="257">
        <f t="shared" si="1"/>
        <v>13</v>
      </c>
      <c r="P20" s="257">
        <f t="shared" si="1"/>
        <v>18</v>
      </c>
      <c r="Q20" s="286"/>
      <c r="R20" s="286"/>
      <c r="S20" s="286"/>
      <c r="T20" s="286"/>
      <c r="U20" s="286"/>
      <c r="V20" s="286"/>
      <c r="W20" s="286"/>
    </row>
    <row r="21" spans="1:23" ht="15">
      <c r="A21" s="257">
        <f t="shared" si="0"/>
        <v>14</v>
      </c>
      <c r="B21" s="257">
        <f t="shared" si="0"/>
        <v>19</v>
      </c>
      <c r="C21" s="258">
        <v>130</v>
      </c>
      <c r="D21" s="259">
        <v>0</v>
      </c>
      <c r="E21" s="259">
        <v>0</v>
      </c>
      <c r="F21" s="258">
        <v>65</v>
      </c>
      <c r="G21" s="259">
        <v>0</v>
      </c>
      <c r="H21" s="259">
        <v>0</v>
      </c>
      <c r="I21" s="259">
        <v>0</v>
      </c>
      <c r="J21" s="259">
        <v>0</v>
      </c>
      <c r="K21" s="258">
        <v>150</v>
      </c>
      <c r="L21" s="259">
        <v>0</v>
      </c>
      <c r="M21" s="258">
        <v>75</v>
      </c>
      <c r="N21" s="259">
        <v>0</v>
      </c>
      <c r="O21" s="257">
        <f t="shared" si="1"/>
        <v>14</v>
      </c>
      <c r="P21" s="257">
        <f t="shared" si="1"/>
        <v>19</v>
      </c>
      <c r="Q21" s="286"/>
      <c r="R21" s="286"/>
      <c r="S21" s="286"/>
      <c r="T21" s="286"/>
      <c r="U21" s="286"/>
      <c r="V21" s="286"/>
      <c r="W21" s="286"/>
    </row>
    <row r="22" spans="1:23" s="255" customFormat="1" ht="15">
      <c r="A22" s="284">
        <f t="shared" si="0"/>
        <v>15</v>
      </c>
      <c r="B22" s="284">
        <f t="shared" si="0"/>
        <v>20</v>
      </c>
      <c r="C22" s="265">
        <v>130</v>
      </c>
      <c r="D22" s="283">
        <v>0</v>
      </c>
      <c r="E22" s="283">
        <v>0</v>
      </c>
      <c r="F22" s="265">
        <v>60</v>
      </c>
      <c r="G22" s="283">
        <v>0</v>
      </c>
      <c r="H22" s="283">
        <v>0</v>
      </c>
      <c r="I22" s="283">
        <v>0</v>
      </c>
      <c r="J22" s="283">
        <v>0</v>
      </c>
      <c r="K22" s="265">
        <v>150</v>
      </c>
      <c r="L22" s="283">
        <v>0</v>
      </c>
      <c r="M22" s="265">
        <v>75</v>
      </c>
      <c r="N22" s="283">
        <v>0</v>
      </c>
      <c r="O22" s="284">
        <f t="shared" si="1"/>
        <v>15</v>
      </c>
      <c r="P22" s="284">
        <f t="shared" si="1"/>
        <v>20</v>
      </c>
      <c r="Q22" s="291"/>
      <c r="R22" s="291"/>
      <c r="S22" s="291"/>
      <c r="T22" s="291"/>
      <c r="U22" s="291"/>
      <c r="V22" s="291"/>
      <c r="W22" s="291"/>
    </row>
    <row r="23" spans="1:23" ht="15">
      <c r="A23" s="257">
        <f t="shared" si="0"/>
        <v>16</v>
      </c>
      <c r="B23" s="257">
        <f t="shared" si="0"/>
        <v>21</v>
      </c>
      <c r="C23" s="258">
        <v>130</v>
      </c>
      <c r="D23" s="259">
        <v>0</v>
      </c>
      <c r="E23" s="259">
        <v>0</v>
      </c>
      <c r="F23" s="258">
        <v>60</v>
      </c>
      <c r="G23" s="259">
        <v>0</v>
      </c>
      <c r="H23" s="259">
        <v>0</v>
      </c>
      <c r="I23" s="259">
        <v>0</v>
      </c>
      <c r="J23" s="259">
        <v>0</v>
      </c>
      <c r="K23" s="258">
        <v>150</v>
      </c>
      <c r="L23" s="259">
        <v>0</v>
      </c>
      <c r="M23" s="258">
        <v>75</v>
      </c>
      <c r="N23" s="259">
        <v>0</v>
      </c>
      <c r="O23" s="257">
        <f t="shared" si="1"/>
        <v>16</v>
      </c>
      <c r="P23" s="257">
        <f t="shared" si="1"/>
        <v>21</v>
      </c>
      <c r="Q23" s="286"/>
      <c r="R23" s="286"/>
      <c r="S23" s="286"/>
      <c r="T23" s="286"/>
      <c r="U23" s="286"/>
      <c r="V23" s="286"/>
      <c r="W23" s="286"/>
    </row>
    <row r="24" spans="1:23" ht="15">
      <c r="A24" s="257">
        <f t="shared" si="0"/>
        <v>17</v>
      </c>
      <c r="B24" s="257">
        <f t="shared" si="0"/>
        <v>22</v>
      </c>
      <c r="C24" s="258">
        <v>130</v>
      </c>
      <c r="D24" s="259">
        <v>0</v>
      </c>
      <c r="E24" s="259">
        <v>0</v>
      </c>
      <c r="F24" s="258">
        <v>60</v>
      </c>
      <c r="G24" s="259">
        <v>0</v>
      </c>
      <c r="H24" s="259">
        <v>0</v>
      </c>
      <c r="I24" s="259">
        <v>0</v>
      </c>
      <c r="J24" s="259">
        <v>0</v>
      </c>
      <c r="K24" s="258">
        <v>150</v>
      </c>
      <c r="L24" s="259">
        <v>0</v>
      </c>
      <c r="M24" s="258">
        <v>75</v>
      </c>
      <c r="N24" s="259">
        <v>0</v>
      </c>
      <c r="O24" s="257">
        <f t="shared" si="1"/>
        <v>17</v>
      </c>
      <c r="P24" s="257">
        <f t="shared" si="1"/>
        <v>22</v>
      </c>
      <c r="Q24" s="286"/>
      <c r="R24" s="286"/>
      <c r="S24" s="286"/>
      <c r="T24" s="286"/>
      <c r="U24" s="286"/>
      <c r="V24" s="286"/>
      <c r="W24" s="286"/>
    </row>
    <row r="25" spans="1:23" ht="15">
      <c r="A25" s="247">
        <f t="shared" si="0"/>
        <v>18</v>
      </c>
      <c r="B25" s="247">
        <f t="shared" si="0"/>
        <v>23</v>
      </c>
      <c r="C25" s="248">
        <v>130</v>
      </c>
      <c r="D25" s="249">
        <v>0</v>
      </c>
      <c r="E25" s="249">
        <v>0</v>
      </c>
      <c r="F25" s="248">
        <v>60</v>
      </c>
      <c r="G25" s="249">
        <v>0</v>
      </c>
      <c r="H25" s="249">
        <v>0</v>
      </c>
      <c r="I25" s="249">
        <v>0</v>
      </c>
      <c r="J25" s="249">
        <v>0</v>
      </c>
      <c r="K25" s="248">
        <v>150</v>
      </c>
      <c r="L25" s="249">
        <v>0</v>
      </c>
      <c r="M25" s="248">
        <v>75</v>
      </c>
      <c r="N25" s="249">
        <v>0</v>
      </c>
      <c r="O25" s="247">
        <f t="shared" si="1"/>
        <v>18</v>
      </c>
      <c r="P25" s="247">
        <f t="shared" si="1"/>
        <v>23</v>
      </c>
      <c r="Q25" s="286"/>
      <c r="R25" s="286"/>
      <c r="S25" s="286"/>
      <c r="T25" s="286"/>
      <c r="U25" s="286"/>
      <c r="V25" s="286"/>
      <c r="W25" s="286"/>
    </row>
    <row r="26" spans="1:23" ht="15">
      <c r="A26" s="257">
        <f t="shared" si="0"/>
        <v>19</v>
      </c>
      <c r="B26" s="257">
        <f t="shared" si="0"/>
        <v>24</v>
      </c>
      <c r="C26" s="258">
        <v>130</v>
      </c>
      <c r="D26" s="259">
        <v>0</v>
      </c>
      <c r="E26" s="259">
        <v>0</v>
      </c>
      <c r="F26" s="258">
        <v>60</v>
      </c>
      <c r="G26" s="259">
        <v>0</v>
      </c>
      <c r="H26" s="259">
        <v>0</v>
      </c>
      <c r="I26" s="259">
        <v>0</v>
      </c>
      <c r="J26" s="259">
        <v>0</v>
      </c>
      <c r="K26" s="258">
        <v>150</v>
      </c>
      <c r="L26" s="259">
        <v>0</v>
      </c>
      <c r="M26" s="258">
        <v>75</v>
      </c>
      <c r="N26" s="259">
        <v>0</v>
      </c>
      <c r="O26" s="257">
        <f t="shared" si="1"/>
        <v>19</v>
      </c>
      <c r="P26" s="257">
        <f t="shared" si="1"/>
        <v>24</v>
      </c>
      <c r="Q26" s="286"/>
      <c r="R26" s="286"/>
      <c r="S26" s="286"/>
      <c r="T26" s="286"/>
      <c r="U26" s="286"/>
      <c r="V26" s="286"/>
      <c r="W26" s="286"/>
    </row>
    <row r="27" spans="1:23" ht="15">
      <c r="A27" s="257">
        <v>20</v>
      </c>
      <c r="B27" s="257">
        <v>1</v>
      </c>
      <c r="C27" s="258">
        <v>130</v>
      </c>
      <c r="D27" s="259">
        <v>0</v>
      </c>
      <c r="E27" s="259">
        <v>0</v>
      </c>
      <c r="F27" s="258">
        <v>60</v>
      </c>
      <c r="G27" s="259">
        <v>0</v>
      </c>
      <c r="H27" s="259">
        <v>0</v>
      </c>
      <c r="I27" s="259">
        <v>0</v>
      </c>
      <c r="J27" s="259">
        <v>0</v>
      </c>
      <c r="K27" s="258">
        <v>150</v>
      </c>
      <c r="L27" s="259">
        <v>0</v>
      </c>
      <c r="M27" s="258">
        <v>70</v>
      </c>
      <c r="N27" s="259">
        <v>0</v>
      </c>
      <c r="O27" s="257">
        <v>20</v>
      </c>
      <c r="P27" s="257">
        <v>1</v>
      </c>
      <c r="Q27" s="286"/>
      <c r="R27" s="286"/>
      <c r="S27" s="286"/>
      <c r="T27" s="286"/>
      <c r="U27" s="286"/>
      <c r="V27" s="286"/>
      <c r="W27" s="286"/>
    </row>
    <row r="28" spans="1:23" ht="15">
      <c r="A28" s="257">
        <f aca="true" t="shared" si="2" ref="A28:B31">A27+1</f>
        <v>21</v>
      </c>
      <c r="B28" s="257">
        <f t="shared" si="2"/>
        <v>2</v>
      </c>
      <c r="C28" s="258">
        <v>100</v>
      </c>
      <c r="D28" s="259">
        <v>0</v>
      </c>
      <c r="E28" s="259">
        <v>0</v>
      </c>
      <c r="F28" s="258">
        <v>25</v>
      </c>
      <c r="G28" s="259">
        <v>0</v>
      </c>
      <c r="H28" s="259">
        <v>0</v>
      </c>
      <c r="I28" s="259">
        <v>0</v>
      </c>
      <c r="J28" s="259">
        <v>0</v>
      </c>
      <c r="K28" s="258">
        <v>130</v>
      </c>
      <c r="L28" s="259">
        <v>0</v>
      </c>
      <c r="M28" s="258">
        <v>50</v>
      </c>
      <c r="N28" s="259">
        <v>0</v>
      </c>
      <c r="O28" s="257">
        <f aca="true" t="shared" si="3" ref="O28:P31">O27+1</f>
        <v>21</v>
      </c>
      <c r="P28" s="257">
        <f t="shared" si="3"/>
        <v>2</v>
      </c>
      <c r="Q28" s="286"/>
      <c r="R28" s="286"/>
      <c r="S28" s="286"/>
      <c r="T28" s="286"/>
      <c r="U28" s="286"/>
      <c r="V28" s="286"/>
      <c r="W28" s="286"/>
    </row>
    <row r="29" spans="1:23" ht="15">
      <c r="A29" s="257">
        <f t="shared" si="2"/>
        <v>22</v>
      </c>
      <c r="B29" s="257">
        <f t="shared" si="2"/>
        <v>3</v>
      </c>
      <c r="C29" s="258">
        <v>60</v>
      </c>
      <c r="D29" s="259">
        <v>0</v>
      </c>
      <c r="E29" s="259">
        <v>0</v>
      </c>
      <c r="F29" s="258">
        <v>25</v>
      </c>
      <c r="G29" s="259">
        <v>0</v>
      </c>
      <c r="H29" s="259">
        <v>0</v>
      </c>
      <c r="I29" s="259">
        <v>0</v>
      </c>
      <c r="J29" s="259">
        <v>0</v>
      </c>
      <c r="K29" s="258">
        <v>100</v>
      </c>
      <c r="L29" s="259">
        <v>0</v>
      </c>
      <c r="M29" s="258">
        <v>50</v>
      </c>
      <c r="N29" s="259">
        <v>0</v>
      </c>
      <c r="O29" s="257">
        <f t="shared" si="3"/>
        <v>22</v>
      </c>
      <c r="P29" s="257">
        <f t="shared" si="3"/>
        <v>3</v>
      </c>
      <c r="Q29" s="286"/>
      <c r="R29" s="286"/>
      <c r="S29" s="286"/>
      <c r="T29" s="286"/>
      <c r="U29" s="286"/>
      <c r="V29" s="286"/>
      <c r="W29" s="286"/>
    </row>
    <row r="30" spans="1:23" s="255" customFormat="1" ht="15">
      <c r="A30" s="284">
        <f t="shared" si="2"/>
        <v>23</v>
      </c>
      <c r="B30" s="284">
        <f t="shared" si="2"/>
        <v>4</v>
      </c>
      <c r="C30" s="265">
        <v>60</v>
      </c>
      <c r="D30" s="283">
        <v>0</v>
      </c>
      <c r="E30" s="283">
        <v>0</v>
      </c>
      <c r="F30" s="265">
        <v>25</v>
      </c>
      <c r="G30" s="283">
        <v>0</v>
      </c>
      <c r="H30" s="283">
        <v>0</v>
      </c>
      <c r="I30" s="283">
        <v>0</v>
      </c>
      <c r="J30" s="283">
        <v>0</v>
      </c>
      <c r="K30" s="265">
        <v>75</v>
      </c>
      <c r="L30" s="283">
        <v>0</v>
      </c>
      <c r="M30" s="265">
        <v>50</v>
      </c>
      <c r="N30" s="283">
        <v>0</v>
      </c>
      <c r="O30" s="284">
        <f t="shared" si="3"/>
        <v>23</v>
      </c>
      <c r="P30" s="284">
        <f t="shared" si="3"/>
        <v>4</v>
      </c>
      <c r="Q30" s="291"/>
      <c r="R30" s="291"/>
      <c r="S30" s="291"/>
      <c r="T30" s="291"/>
      <c r="U30" s="291"/>
      <c r="V30" s="291"/>
      <c r="W30" s="291"/>
    </row>
    <row r="31" spans="1:23" ht="15">
      <c r="A31" s="257">
        <f t="shared" si="2"/>
        <v>24</v>
      </c>
      <c r="B31" s="257">
        <f t="shared" si="2"/>
        <v>5</v>
      </c>
      <c r="C31" s="258">
        <v>60</v>
      </c>
      <c r="D31" s="259">
        <v>0</v>
      </c>
      <c r="E31" s="259">
        <v>0</v>
      </c>
      <c r="F31" s="258">
        <v>25</v>
      </c>
      <c r="G31" s="259">
        <v>0</v>
      </c>
      <c r="H31" s="259">
        <v>0</v>
      </c>
      <c r="I31" s="259">
        <v>0</v>
      </c>
      <c r="J31" s="259">
        <v>0</v>
      </c>
      <c r="K31" s="258">
        <v>75</v>
      </c>
      <c r="L31" s="259">
        <v>0</v>
      </c>
      <c r="M31" s="258">
        <v>50</v>
      </c>
      <c r="N31" s="259">
        <v>0</v>
      </c>
      <c r="O31" s="257">
        <f t="shared" si="3"/>
        <v>24</v>
      </c>
      <c r="P31" s="257">
        <f t="shared" si="3"/>
        <v>5</v>
      </c>
      <c r="Q31" s="286"/>
      <c r="R31" s="286"/>
      <c r="S31" s="286"/>
      <c r="T31" s="286"/>
      <c r="U31" s="286"/>
      <c r="V31" s="286"/>
      <c r="W31" s="286"/>
    </row>
    <row r="32" spans="1:16" ht="15">
      <c r="A32" s="209"/>
      <c r="B32" s="209"/>
      <c r="C32" s="206"/>
      <c r="D32" s="212"/>
      <c r="E32" s="209"/>
      <c r="F32" s="212"/>
      <c r="G32" s="209"/>
      <c r="H32" s="206"/>
      <c r="I32" s="207"/>
      <c r="J32" s="209"/>
      <c r="K32" s="209"/>
      <c r="L32" s="209"/>
      <c r="M32" s="209"/>
      <c r="N32" s="209"/>
      <c r="O32" s="209"/>
      <c r="P32" s="209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91" zoomScaleNormal="91" zoomScalePageLayoutView="0" workbookViewId="0" topLeftCell="A1">
      <selection activeCell="O32" sqref="O32"/>
    </sheetView>
  </sheetViews>
  <sheetFormatPr defaultColWidth="9.140625" defaultRowHeight="15"/>
  <cols>
    <col min="1" max="16384" width="9.140625" style="6" customWidth="1"/>
  </cols>
  <sheetData>
    <row r="1" spans="1:24" ht="15">
      <c r="A1" s="205" t="s">
        <v>396</v>
      </c>
      <c r="C1" s="289"/>
      <c r="J1" s="207"/>
      <c r="K1" s="208"/>
      <c r="L1" s="209" t="s">
        <v>0</v>
      </c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2:24" ht="15">
      <c r="B2" s="209"/>
      <c r="C2" s="206" t="s">
        <v>279</v>
      </c>
      <c r="D2" s="206"/>
      <c r="J2" s="207"/>
      <c r="K2" s="208"/>
      <c r="L2" s="209" t="s">
        <v>357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2:24" ht="15">
      <c r="B3" s="209"/>
      <c r="C3" s="206"/>
      <c r="D3" s="206"/>
      <c r="J3" s="207"/>
      <c r="K3" s="20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2:17" ht="15">
      <c r="B4" s="381" t="s">
        <v>1</v>
      </c>
      <c r="C4" s="381" t="s">
        <v>11</v>
      </c>
      <c r="D4" s="221" t="s">
        <v>341</v>
      </c>
      <c r="E4" s="20" t="s">
        <v>342</v>
      </c>
      <c r="F4" s="221" t="s">
        <v>280</v>
      </c>
      <c r="G4" s="220" t="s">
        <v>281</v>
      </c>
      <c r="H4" s="221" t="s">
        <v>256</v>
      </c>
      <c r="I4" s="221" t="s">
        <v>261</v>
      </c>
      <c r="J4" s="203" t="s">
        <v>282</v>
      </c>
      <c r="K4" s="20" t="s">
        <v>283</v>
      </c>
      <c r="L4" s="203" t="s">
        <v>257</v>
      </c>
      <c r="M4" s="20" t="s">
        <v>252</v>
      </c>
      <c r="N4" s="203" t="s">
        <v>251</v>
      </c>
      <c r="O4" s="20" t="s">
        <v>258</v>
      </c>
      <c r="P4" s="381" t="s">
        <v>1</v>
      </c>
      <c r="Q4" s="381" t="s">
        <v>11</v>
      </c>
    </row>
    <row r="5" spans="2:17" ht="15">
      <c r="B5" s="381"/>
      <c r="C5" s="381"/>
      <c r="D5" s="203"/>
      <c r="E5" s="20"/>
      <c r="F5" s="203"/>
      <c r="G5" s="20"/>
      <c r="H5" s="203"/>
      <c r="I5" s="203"/>
      <c r="J5" s="203"/>
      <c r="K5" s="20"/>
      <c r="L5" s="203"/>
      <c r="M5" s="203"/>
      <c r="N5" s="203"/>
      <c r="O5" s="20"/>
      <c r="P5" s="381"/>
      <c r="Q5" s="381"/>
    </row>
    <row r="6" spans="2:17" ht="15">
      <c r="B6" s="381"/>
      <c r="C6" s="381"/>
      <c r="D6" s="203" t="s">
        <v>5</v>
      </c>
      <c r="E6" s="210" t="s">
        <v>5</v>
      </c>
      <c r="F6" s="211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10" t="s">
        <v>5</v>
      </c>
      <c r="L6" s="203" t="s">
        <v>5</v>
      </c>
      <c r="M6" s="203" t="s">
        <v>5</v>
      </c>
      <c r="N6" s="210" t="s">
        <v>5</v>
      </c>
      <c r="O6" s="20" t="s">
        <v>5</v>
      </c>
      <c r="P6" s="381"/>
      <c r="Q6" s="381"/>
    </row>
    <row r="7" spans="2:17" ht="15">
      <c r="B7" s="257">
        <v>0</v>
      </c>
      <c r="C7" s="257">
        <v>5</v>
      </c>
      <c r="D7" s="258">
        <v>60</v>
      </c>
      <c r="E7" s="259">
        <v>90</v>
      </c>
      <c r="F7" s="258">
        <v>5</v>
      </c>
      <c r="G7" s="258">
        <v>20</v>
      </c>
      <c r="H7" s="258">
        <v>0</v>
      </c>
      <c r="I7" s="258">
        <v>60</v>
      </c>
      <c r="J7" s="258">
        <v>60</v>
      </c>
      <c r="K7" s="259">
        <v>20</v>
      </c>
      <c r="L7" s="258">
        <v>25</v>
      </c>
      <c r="M7" s="258">
        <v>15</v>
      </c>
      <c r="N7" s="258">
        <v>45</v>
      </c>
      <c r="O7" s="258">
        <v>90</v>
      </c>
      <c r="P7" s="257">
        <v>0</v>
      </c>
      <c r="Q7" s="257">
        <v>5</v>
      </c>
    </row>
    <row r="8" spans="2:17" ht="15">
      <c r="B8" s="247">
        <v>1</v>
      </c>
      <c r="C8" s="247">
        <v>6</v>
      </c>
      <c r="D8" s="248">
        <v>65</v>
      </c>
      <c r="E8" s="249">
        <v>100</v>
      </c>
      <c r="F8" s="248">
        <v>5</v>
      </c>
      <c r="G8" s="248">
        <v>20</v>
      </c>
      <c r="H8" s="248">
        <v>0</v>
      </c>
      <c r="I8" s="248">
        <v>60</v>
      </c>
      <c r="J8" s="248">
        <v>65</v>
      </c>
      <c r="K8" s="249">
        <v>20</v>
      </c>
      <c r="L8" s="248">
        <v>25</v>
      </c>
      <c r="M8" s="248">
        <v>15</v>
      </c>
      <c r="N8" s="248">
        <v>45</v>
      </c>
      <c r="O8" s="248">
        <v>100</v>
      </c>
      <c r="P8" s="247">
        <v>1</v>
      </c>
      <c r="Q8" s="247">
        <v>6</v>
      </c>
    </row>
    <row r="9" spans="2:17" ht="15">
      <c r="B9" s="257">
        <v>2</v>
      </c>
      <c r="C9" s="257">
        <v>7</v>
      </c>
      <c r="D9" s="258">
        <v>65</v>
      </c>
      <c r="E9" s="259">
        <v>100</v>
      </c>
      <c r="F9" s="258">
        <v>5</v>
      </c>
      <c r="G9" s="258">
        <v>20</v>
      </c>
      <c r="H9" s="258">
        <v>0</v>
      </c>
      <c r="I9" s="258">
        <v>60</v>
      </c>
      <c r="J9" s="258">
        <v>65</v>
      </c>
      <c r="K9" s="259">
        <v>20</v>
      </c>
      <c r="L9" s="258">
        <v>25</v>
      </c>
      <c r="M9" s="258">
        <v>15</v>
      </c>
      <c r="N9" s="258">
        <v>50</v>
      </c>
      <c r="O9" s="258">
        <v>100</v>
      </c>
      <c r="P9" s="257">
        <v>2</v>
      </c>
      <c r="Q9" s="257">
        <v>7</v>
      </c>
    </row>
    <row r="10" spans="2:17" ht="15">
      <c r="B10" s="257">
        <v>3</v>
      </c>
      <c r="C10" s="257">
        <v>8</v>
      </c>
      <c r="D10" s="258">
        <v>65</v>
      </c>
      <c r="E10" s="259">
        <v>150</v>
      </c>
      <c r="F10" s="258">
        <v>5</v>
      </c>
      <c r="G10" s="258">
        <v>20</v>
      </c>
      <c r="H10" s="258">
        <v>0</v>
      </c>
      <c r="I10" s="258">
        <v>60</v>
      </c>
      <c r="J10" s="258">
        <v>65</v>
      </c>
      <c r="K10" s="259">
        <v>20</v>
      </c>
      <c r="L10" s="258">
        <v>25</v>
      </c>
      <c r="M10" s="258">
        <v>20</v>
      </c>
      <c r="N10" s="258">
        <v>60</v>
      </c>
      <c r="O10" s="258">
        <v>150</v>
      </c>
      <c r="P10" s="257">
        <v>3</v>
      </c>
      <c r="Q10" s="257">
        <v>8</v>
      </c>
    </row>
    <row r="11" spans="2:17" ht="15">
      <c r="B11" s="257">
        <f aca="true" t="shared" si="0" ref="B11:C26">B10+1</f>
        <v>4</v>
      </c>
      <c r="C11" s="257">
        <f t="shared" si="0"/>
        <v>9</v>
      </c>
      <c r="D11" s="258">
        <v>75</v>
      </c>
      <c r="E11" s="259">
        <v>175</v>
      </c>
      <c r="F11" s="258">
        <v>7</v>
      </c>
      <c r="G11" s="258">
        <v>20</v>
      </c>
      <c r="H11" s="258">
        <v>0</v>
      </c>
      <c r="I11" s="258">
        <v>62</v>
      </c>
      <c r="J11" s="258">
        <v>75</v>
      </c>
      <c r="K11" s="259">
        <v>35</v>
      </c>
      <c r="L11" s="258">
        <v>25</v>
      </c>
      <c r="M11" s="258">
        <v>25</v>
      </c>
      <c r="N11" s="258">
        <v>75</v>
      </c>
      <c r="O11" s="258">
        <v>175</v>
      </c>
      <c r="P11" s="257">
        <f aca="true" t="shared" si="1" ref="P11:Q26">P10+1</f>
        <v>4</v>
      </c>
      <c r="Q11" s="257">
        <f t="shared" si="1"/>
        <v>9</v>
      </c>
    </row>
    <row r="12" spans="2:17" ht="15">
      <c r="B12" s="261">
        <f t="shared" si="0"/>
        <v>5</v>
      </c>
      <c r="C12" s="261">
        <f t="shared" si="0"/>
        <v>10</v>
      </c>
      <c r="D12" s="258">
        <v>95</v>
      </c>
      <c r="E12" s="259">
        <v>180</v>
      </c>
      <c r="F12" s="258">
        <v>9</v>
      </c>
      <c r="G12" s="258">
        <v>20</v>
      </c>
      <c r="H12" s="258">
        <v>0</v>
      </c>
      <c r="I12" s="258">
        <v>62</v>
      </c>
      <c r="J12" s="258">
        <v>95</v>
      </c>
      <c r="K12" s="259">
        <v>55</v>
      </c>
      <c r="L12" s="258">
        <v>25</v>
      </c>
      <c r="M12" s="258">
        <v>50</v>
      </c>
      <c r="N12" s="258">
        <v>95</v>
      </c>
      <c r="O12" s="258">
        <v>180</v>
      </c>
      <c r="P12" s="261">
        <f t="shared" si="1"/>
        <v>5</v>
      </c>
      <c r="Q12" s="261">
        <f t="shared" si="1"/>
        <v>10</v>
      </c>
    </row>
    <row r="13" spans="2:17" ht="15">
      <c r="B13" s="257">
        <f t="shared" si="0"/>
        <v>6</v>
      </c>
      <c r="C13" s="257">
        <f t="shared" si="0"/>
        <v>11</v>
      </c>
      <c r="D13" s="258">
        <v>100</v>
      </c>
      <c r="E13" s="259">
        <v>200</v>
      </c>
      <c r="F13" s="258">
        <v>10</v>
      </c>
      <c r="G13" s="258">
        <v>20</v>
      </c>
      <c r="H13" s="258">
        <v>0</v>
      </c>
      <c r="I13" s="258">
        <v>65</v>
      </c>
      <c r="J13" s="258">
        <v>100</v>
      </c>
      <c r="K13" s="259">
        <v>75</v>
      </c>
      <c r="L13" s="258">
        <v>30</v>
      </c>
      <c r="M13" s="258">
        <v>50</v>
      </c>
      <c r="N13" s="258">
        <v>95</v>
      </c>
      <c r="O13" s="258">
        <v>200</v>
      </c>
      <c r="P13" s="257">
        <f t="shared" si="1"/>
        <v>6</v>
      </c>
      <c r="Q13" s="257">
        <f t="shared" si="1"/>
        <v>11</v>
      </c>
    </row>
    <row r="14" spans="2:17" ht="15">
      <c r="B14" s="247">
        <f t="shared" si="0"/>
        <v>7</v>
      </c>
      <c r="C14" s="247">
        <f t="shared" si="0"/>
        <v>12</v>
      </c>
      <c r="D14" s="248">
        <v>100</v>
      </c>
      <c r="E14" s="249">
        <v>200</v>
      </c>
      <c r="F14" s="248">
        <v>15</v>
      </c>
      <c r="G14" s="248">
        <v>20</v>
      </c>
      <c r="H14" s="248">
        <v>0</v>
      </c>
      <c r="I14" s="248">
        <v>60</v>
      </c>
      <c r="J14" s="248">
        <v>100</v>
      </c>
      <c r="K14" s="249">
        <v>75</v>
      </c>
      <c r="L14" s="248">
        <v>30</v>
      </c>
      <c r="M14" s="248">
        <v>50</v>
      </c>
      <c r="N14" s="248">
        <v>95</v>
      </c>
      <c r="O14" s="248">
        <v>200</v>
      </c>
      <c r="P14" s="247">
        <f t="shared" si="1"/>
        <v>7</v>
      </c>
      <c r="Q14" s="247">
        <f t="shared" si="1"/>
        <v>12</v>
      </c>
    </row>
    <row r="15" spans="2:17" ht="15">
      <c r="B15" s="257">
        <f t="shared" si="0"/>
        <v>8</v>
      </c>
      <c r="C15" s="257">
        <f t="shared" si="0"/>
        <v>13</v>
      </c>
      <c r="D15" s="258">
        <v>90</v>
      </c>
      <c r="E15" s="259">
        <v>200</v>
      </c>
      <c r="F15" s="258">
        <v>15</v>
      </c>
      <c r="G15" s="258">
        <v>20</v>
      </c>
      <c r="H15" s="258">
        <v>0</v>
      </c>
      <c r="I15" s="258">
        <v>50</v>
      </c>
      <c r="J15" s="258">
        <v>90</v>
      </c>
      <c r="K15" s="259">
        <v>75</v>
      </c>
      <c r="L15" s="258">
        <v>25</v>
      </c>
      <c r="M15" s="258">
        <v>45</v>
      </c>
      <c r="N15" s="258">
        <v>95</v>
      </c>
      <c r="O15" s="258">
        <v>200</v>
      </c>
      <c r="P15" s="257">
        <f t="shared" si="1"/>
        <v>8</v>
      </c>
      <c r="Q15" s="257">
        <f t="shared" si="1"/>
        <v>13</v>
      </c>
    </row>
    <row r="16" spans="2:17" ht="15">
      <c r="B16" s="257">
        <f t="shared" si="0"/>
        <v>9</v>
      </c>
      <c r="C16" s="257">
        <f t="shared" si="0"/>
        <v>14</v>
      </c>
      <c r="D16" s="258">
        <v>80</v>
      </c>
      <c r="E16" s="259">
        <v>200</v>
      </c>
      <c r="F16" s="258">
        <v>15</v>
      </c>
      <c r="G16" s="258">
        <v>20</v>
      </c>
      <c r="H16" s="258">
        <v>0</v>
      </c>
      <c r="I16" s="258">
        <v>50</v>
      </c>
      <c r="J16" s="258">
        <v>80</v>
      </c>
      <c r="K16" s="259">
        <v>75</v>
      </c>
      <c r="L16" s="258">
        <v>25</v>
      </c>
      <c r="M16" s="258">
        <v>45</v>
      </c>
      <c r="N16" s="258">
        <v>95</v>
      </c>
      <c r="O16" s="258">
        <v>200</v>
      </c>
      <c r="P16" s="257">
        <f t="shared" si="1"/>
        <v>9</v>
      </c>
      <c r="Q16" s="257">
        <f t="shared" si="1"/>
        <v>14</v>
      </c>
    </row>
    <row r="17" spans="2:17" ht="15">
      <c r="B17" s="247">
        <f t="shared" si="0"/>
        <v>10</v>
      </c>
      <c r="C17" s="247">
        <f t="shared" si="0"/>
        <v>15</v>
      </c>
      <c r="D17" s="248">
        <v>50</v>
      </c>
      <c r="E17" s="249">
        <v>190</v>
      </c>
      <c r="F17" s="248">
        <v>15</v>
      </c>
      <c r="G17" s="248">
        <v>20</v>
      </c>
      <c r="H17" s="248">
        <v>0</v>
      </c>
      <c r="I17" s="248">
        <v>50</v>
      </c>
      <c r="J17" s="248">
        <v>50</v>
      </c>
      <c r="K17" s="249">
        <v>75</v>
      </c>
      <c r="L17" s="248">
        <v>25</v>
      </c>
      <c r="M17" s="248">
        <v>45</v>
      </c>
      <c r="N17" s="248">
        <v>95</v>
      </c>
      <c r="O17" s="248">
        <v>190</v>
      </c>
      <c r="P17" s="247">
        <f t="shared" si="1"/>
        <v>10</v>
      </c>
      <c r="Q17" s="247">
        <f t="shared" si="1"/>
        <v>15</v>
      </c>
    </row>
    <row r="18" spans="2:17" ht="15">
      <c r="B18" s="257">
        <f t="shared" si="0"/>
        <v>11</v>
      </c>
      <c r="C18" s="257">
        <f t="shared" si="0"/>
        <v>16</v>
      </c>
      <c r="D18" s="258">
        <v>50</v>
      </c>
      <c r="E18" s="259">
        <v>190</v>
      </c>
      <c r="F18" s="258">
        <v>15</v>
      </c>
      <c r="G18" s="258">
        <v>20</v>
      </c>
      <c r="H18" s="258">
        <v>0</v>
      </c>
      <c r="I18" s="258">
        <v>50</v>
      </c>
      <c r="J18" s="258">
        <v>50</v>
      </c>
      <c r="K18" s="259">
        <v>75</v>
      </c>
      <c r="L18" s="258">
        <v>25</v>
      </c>
      <c r="M18" s="258">
        <v>45</v>
      </c>
      <c r="N18" s="258">
        <v>85</v>
      </c>
      <c r="O18" s="258">
        <v>190</v>
      </c>
      <c r="P18" s="257">
        <f t="shared" si="1"/>
        <v>11</v>
      </c>
      <c r="Q18" s="257">
        <f t="shared" si="1"/>
        <v>16</v>
      </c>
    </row>
    <row r="19" spans="2:17" ht="15">
      <c r="B19" s="261">
        <f t="shared" si="0"/>
        <v>12</v>
      </c>
      <c r="C19" s="261">
        <f t="shared" si="0"/>
        <v>17</v>
      </c>
      <c r="D19" s="258">
        <v>50</v>
      </c>
      <c r="E19" s="259">
        <v>180</v>
      </c>
      <c r="F19" s="258">
        <v>15</v>
      </c>
      <c r="G19" s="258">
        <v>20</v>
      </c>
      <c r="H19" s="258">
        <v>0</v>
      </c>
      <c r="I19" s="258">
        <v>50</v>
      </c>
      <c r="J19" s="258">
        <v>50</v>
      </c>
      <c r="K19" s="259">
        <v>75</v>
      </c>
      <c r="L19" s="258">
        <v>25</v>
      </c>
      <c r="M19" s="258">
        <v>35</v>
      </c>
      <c r="N19" s="258">
        <v>80</v>
      </c>
      <c r="O19" s="258">
        <v>180</v>
      </c>
      <c r="P19" s="261">
        <f t="shared" si="1"/>
        <v>12</v>
      </c>
      <c r="Q19" s="261">
        <f t="shared" si="1"/>
        <v>17</v>
      </c>
    </row>
    <row r="20" spans="2:17" ht="15">
      <c r="B20" s="257">
        <f t="shared" si="0"/>
        <v>13</v>
      </c>
      <c r="C20" s="257">
        <f t="shared" si="0"/>
        <v>18</v>
      </c>
      <c r="D20" s="258">
        <v>50</v>
      </c>
      <c r="E20" s="259">
        <v>180</v>
      </c>
      <c r="F20" s="258">
        <v>15</v>
      </c>
      <c r="G20" s="258">
        <v>20</v>
      </c>
      <c r="H20" s="258">
        <v>0</v>
      </c>
      <c r="I20" s="258">
        <v>50</v>
      </c>
      <c r="J20" s="258">
        <v>50</v>
      </c>
      <c r="K20" s="259">
        <v>75</v>
      </c>
      <c r="L20" s="258">
        <v>25</v>
      </c>
      <c r="M20" s="258">
        <v>35</v>
      </c>
      <c r="N20" s="258">
        <v>75</v>
      </c>
      <c r="O20" s="258">
        <v>180</v>
      </c>
      <c r="P20" s="257">
        <f t="shared" si="1"/>
        <v>13</v>
      </c>
      <c r="Q20" s="257">
        <f t="shared" si="1"/>
        <v>18</v>
      </c>
    </row>
    <row r="21" spans="2:17" ht="15">
      <c r="B21" s="257">
        <f t="shared" si="0"/>
        <v>14</v>
      </c>
      <c r="C21" s="257">
        <f t="shared" si="0"/>
        <v>19</v>
      </c>
      <c r="D21" s="258">
        <v>50</v>
      </c>
      <c r="E21" s="259">
        <v>180</v>
      </c>
      <c r="F21" s="258">
        <v>15</v>
      </c>
      <c r="G21" s="258">
        <v>20</v>
      </c>
      <c r="H21" s="258">
        <v>0</v>
      </c>
      <c r="I21" s="258">
        <v>50</v>
      </c>
      <c r="J21" s="258">
        <v>50</v>
      </c>
      <c r="K21" s="259">
        <v>75</v>
      </c>
      <c r="L21" s="258">
        <v>25</v>
      </c>
      <c r="M21" s="258">
        <v>35</v>
      </c>
      <c r="N21" s="258">
        <v>75</v>
      </c>
      <c r="O21" s="258">
        <v>180</v>
      </c>
      <c r="P21" s="257">
        <f t="shared" si="1"/>
        <v>14</v>
      </c>
      <c r="Q21" s="257">
        <f t="shared" si="1"/>
        <v>19</v>
      </c>
    </row>
    <row r="22" spans="2:17" ht="15">
      <c r="B22" s="261">
        <f t="shared" si="0"/>
        <v>15</v>
      </c>
      <c r="C22" s="261">
        <f t="shared" si="0"/>
        <v>20</v>
      </c>
      <c r="D22" s="258">
        <v>50</v>
      </c>
      <c r="E22" s="259">
        <v>180</v>
      </c>
      <c r="F22" s="258">
        <v>15</v>
      </c>
      <c r="G22" s="258">
        <v>20</v>
      </c>
      <c r="H22" s="258">
        <v>0</v>
      </c>
      <c r="I22" s="258">
        <v>50</v>
      </c>
      <c r="J22" s="258">
        <v>50</v>
      </c>
      <c r="K22" s="259">
        <v>75</v>
      </c>
      <c r="L22" s="258">
        <v>25</v>
      </c>
      <c r="M22" s="258">
        <v>35</v>
      </c>
      <c r="N22" s="258">
        <v>75</v>
      </c>
      <c r="O22" s="258">
        <v>180</v>
      </c>
      <c r="P22" s="261">
        <f t="shared" si="1"/>
        <v>15</v>
      </c>
      <c r="Q22" s="261">
        <f t="shared" si="1"/>
        <v>20</v>
      </c>
    </row>
    <row r="23" spans="2:17" ht="15">
      <c r="B23" s="257">
        <f t="shared" si="0"/>
        <v>16</v>
      </c>
      <c r="C23" s="257">
        <f t="shared" si="0"/>
        <v>21</v>
      </c>
      <c r="D23" s="258">
        <v>60</v>
      </c>
      <c r="E23" s="259">
        <v>160</v>
      </c>
      <c r="F23" s="258">
        <v>15</v>
      </c>
      <c r="G23" s="258">
        <v>20</v>
      </c>
      <c r="H23" s="258">
        <v>0</v>
      </c>
      <c r="I23" s="258">
        <v>50</v>
      </c>
      <c r="J23" s="258">
        <v>60</v>
      </c>
      <c r="K23" s="259">
        <v>70</v>
      </c>
      <c r="L23" s="258">
        <v>25</v>
      </c>
      <c r="M23" s="258">
        <v>35</v>
      </c>
      <c r="N23" s="258">
        <v>65</v>
      </c>
      <c r="O23" s="258">
        <v>160</v>
      </c>
      <c r="P23" s="257">
        <f t="shared" si="1"/>
        <v>16</v>
      </c>
      <c r="Q23" s="257">
        <f t="shared" si="1"/>
        <v>21</v>
      </c>
    </row>
    <row r="24" spans="2:17" ht="15">
      <c r="B24" s="257">
        <f t="shared" si="0"/>
        <v>17</v>
      </c>
      <c r="C24" s="257">
        <f t="shared" si="0"/>
        <v>22</v>
      </c>
      <c r="D24" s="258">
        <v>60</v>
      </c>
      <c r="E24" s="259">
        <v>160</v>
      </c>
      <c r="F24" s="258">
        <v>15</v>
      </c>
      <c r="G24" s="258">
        <v>20</v>
      </c>
      <c r="H24" s="258">
        <v>0</v>
      </c>
      <c r="I24" s="258">
        <v>50</v>
      </c>
      <c r="J24" s="258">
        <v>60</v>
      </c>
      <c r="K24" s="259">
        <v>70</v>
      </c>
      <c r="L24" s="258">
        <v>25</v>
      </c>
      <c r="M24" s="258">
        <v>35</v>
      </c>
      <c r="N24" s="258">
        <v>65</v>
      </c>
      <c r="O24" s="258">
        <v>160</v>
      </c>
      <c r="P24" s="257">
        <f t="shared" si="1"/>
        <v>17</v>
      </c>
      <c r="Q24" s="257">
        <f t="shared" si="1"/>
        <v>22</v>
      </c>
    </row>
    <row r="25" spans="2:17" ht="15">
      <c r="B25" s="247">
        <f t="shared" si="0"/>
        <v>18</v>
      </c>
      <c r="C25" s="247">
        <f t="shared" si="0"/>
        <v>23</v>
      </c>
      <c r="D25" s="248">
        <v>80</v>
      </c>
      <c r="E25" s="249">
        <v>150</v>
      </c>
      <c r="F25" s="248">
        <v>15</v>
      </c>
      <c r="G25" s="248">
        <v>20</v>
      </c>
      <c r="H25" s="248">
        <v>0</v>
      </c>
      <c r="I25" s="248">
        <v>50</v>
      </c>
      <c r="J25" s="248">
        <v>80</v>
      </c>
      <c r="K25" s="249">
        <v>75</v>
      </c>
      <c r="L25" s="248">
        <v>25</v>
      </c>
      <c r="M25" s="248">
        <v>35</v>
      </c>
      <c r="N25" s="248">
        <v>65</v>
      </c>
      <c r="O25" s="248">
        <v>150</v>
      </c>
      <c r="P25" s="247">
        <f t="shared" si="1"/>
        <v>18</v>
      </c>
      <c r="Q25" s="247">
        <f t="shared" si="1"/>
        <v>23</v>
      </c>
    </row>
    <row r="26" spans="2:17" ht="15">
      <c r="B26" s="257">
        <f t="shared" si="0"/>
        <v>19</v>
      </c>
      <c r="C26" s="257">
        <f t="shared" si="0"/>
        <v>24</v>
      </c>
      <c r="D26" s="258">
        <v>80</v>
      </c>
      <c r="E26" s="259">
        <v>150</v>
      </c>
      <c r="F26" s="258">
        <v>15</v>
      </c>
      <c r="G26" s="258">
        <v>20</v>
      </c>
      <c r="H26" s="258">
        <v>0</v>
      </c>
      <c r="I26" s="258">
        <v>60</v>
      </c>
      <c r="J26" s="258">
        <v>75</v>
      </c>
      <c r="K26" s="259">
        <v>55</v>
      </c>
      <c r="L26" s="258">
        <v>25</v>
      </c>
      <c r="M26" s="258">
        <v>25</v>
      </c>
      <c r="N26" s="258">
        <v>60</v>
      </c>
      <c r="O26" s="258">
        <v>100</v>
      </c>
      <c r="P26" s="257">
        <f t="shared" si="1"/>
        <v>19</v>
      </c>
      <c r="Q26" s="257">
        <f t="shared" si="1"/>
        <v>24</v>
      </c>
    </row>
    <row r="27" spans="2:17" ht="15">
      <c r="B27" s="257">
        <v>20</v>
      </c>
      <c r="C27" s="257">
        <v>1</v>
      </c>
      <c r="D27" s="258">
        <v>75</v>
      </c>
      <c r="E27" s="259">
        <v>100</v>
      </c>
      <c r="F27" s="258">
        <v>15</v>
      </c>
      <c r="G27" s="258">
        <v>20</v>
      </c>
      <c r="H27" s="258">
        <v>0</v>
      </c>
      <c r="I27" s="258">
        <v>60</v>
      </c>
      <c r="J27" s="258">
        <v>75</v>
      </c>
      <c r="K27" s="259">
        <v>35</v>
      </c>
      <c r="L27" s="258">
        <v>25</v>
      </c>
      <c r="M27" s="258">
        <v>25</v>
      </c>
      <c r="N27" s="258">
        <v>50</v>
      </c>
      <c r="O27" s="258">
        <v>100</v>
      </c>
      <c r="P27" s="257">
        <v>20</v>
      </c>
      <c r="Q27" s="257">
        <v>1</v>
      </c>
    </row>
    <row r="28" spans="2:17" ht="15">
      <c r="B28" s="257">
        <f aca="true" t="shared" si="2" ref="B28:C31">B27+1</f>
        <v>21</v>
      </c>
      <c r="C28" s="257">
        <f t="shared" si="2"/>
        <v>2</v>
      </c>
      <c r="D28" s="258">
        <v>75</v>
      </c>
      <c r="E28" s="259">
        <v>100</v>
      </c>
      <c r="F28" s="258">
        <v>15</v>
      </c>
      <c r="G28" s="258">
        <v>20</v>
      </c>
      <c r="H28" s="258">
        <v>0</v>
      </c>
      <c r="I28" s="258">
        <v>60</v>
      </c>
      <c r="J28" s="258">
        <v>65</v>
      </c>
      <c r="K28" s="259">
        <v>20</v>
      </c>
      <c r="L28" s="258">
        <v>25</v>
      </c>
      <c r="M28" s="258">
        <v>25</v>
      </c>
      <c r="N28" s="258">
        <v>50</v>
      </c>
      <c r="O28" s="258">
        <v>100</v>
      </c>
      <c r="P28" s="257">
        <f aca="true" t="shared" si="3" ref="P28:Q31">P27+1</f>
        <v>21</v>
      </c>
      <c r="Q28" s="257">
        <f t="shared" si="3"/>
        <v>2</v>
      </c>
    </row>
    <row r="29" spans="2:17" ht="15">
      <c r="B29" s="257">
        <f t="shared" si="2"/>
        <v>22</v>
      </c>
      <c r="C29" s="257">
        <f t="shared" si="2"/>
        <v>3</v>
      </c>
      <c r="D29" s="258">
        <v>60</v>
      </c>
      <c r="E29" s="259">
        <v>90</v>
      </c>
      <c r="F29" s="258">
        <v>10</v>
      </c>
      <c r="G29" s="258">
        <v>20</v>
      </c>
      <c r="H29" s="258">
        <v>0</v>
      </c>
      <c r="I29" s="258">
        <v>60</v>
      </c>
      <c r="J29" s="258">
        <v>65</v>
      </c>
      <c r="K29" s="259">
        <v>20</v>
      </c>
      <c r="L29" s="258">
        <v>25</v>
      </c>
      <c r="M29" s="258">
        <v>20</v>
      </c>
      <c r="N29" s="258">
        <v>45</v>
      </c>
      <c r="O29" s="258">
        <v>90</v>
      </c>
      <c r="P29" s="257">
        <f t="shared" si="3"/>
        <v>22</v>
      </c>
      <c r="Q29" s="257">
        <f t="shared" si="3"/>
        <v>3</v>
      </c>
    </row>
    <row r="30" spans="2:17" ht="15">
      <c r="B30" s="261">
        <f t="shared" si="2"/>
        <v>23</v>
      </c>
      <c r="C30" s="261">
        <f t="shared" si="2"/>
        <v>4</v>
      </c>
      <c r="D30" s="258">
        <v>60</v>
      </c>
      <c r="E30" s="259">
        <v>90</v>
      </c>
      <c r="F30" s="258">
        <v>10</v>
      </c>
      <c r="G30" s="258">
        <v>20</v>
      </c>
      <c r="H30" s="258">
        <v>0</v>
      </c>
      <c r="I30" s="258">
        <v>60</v>
      </c>
      <c r="J30" s="258">
        <v>60</v>
      </c>
      <c r="K30" s="259">
        <v>20</v>
      </c>
      <c r="L30" s="258">
        <v>25</v>
      </c>
      <c r="M30" s="258">
        <v>20</v>
      </c>
      <c r="N30" s="258">
        <v>45</v>
      </c>
      <c r="O30" s="258">
        <v>90</v>
      </c>
      <c r="P30" s="261">
        <f t="shared" si="3"/>
        <v>23</v>
      </c>
      <c r="Q30" s="261">
        <f t="shared" si="3"/>
        <v>4</v>
      </c>
    </row>
    <row r="31" spans="2:17" ht="15">
      <c r="B31" s="257">
        <f t="shared" si="2"/>
        <v>24</v>
      </c>
      <c r="C31" s="257">
        <f t="shared" si="2"/>
        <v>5</v>
      </c>
      <c r="D31" s="258">
        <v>60</v>
      </c>
      <c r="E31" s="259">
        <v>90</v>
      </c>
      <c r="F31" s="258">
        <v>5</v>
      </c>
      <c r="G31" s="258">
        <v>20</v>
      </c>
      <c r="H31" s="258">
        <v>0</v>
      </c>
      <c r="I31" s="258">
        <v>60</v>
      </c>
      <c r="J31" s="258">
        <v>60</v>
      </c>
      <c r="K31" s="259">
        <v>20</v>
      </c>
      <c r="L31" s="258">
        <v>25</v>
      </c>
      <c r="M31" s="258">
        <v>15</v>
      </c>
      <c r="N31" s="258">
        <v>45</v>
      </c>
      <c r="O31" s="258">
        <v>90</v>
      </c>
      <c r="P31" s="257">
        <f t="shared" si="3"/>
        <v>24</v>
      </c>
      <c r="Q31" s="257">
        <f t="shared" si="3"/>
        <v>5</v>
      </c>
    </row>
    <row r="32" spans="2:24" ht="15">
      <c r="B32" s="209"/>
      <c r="C32" s="209"/>
      <c r="D32" s="206"/>
      <c r="E32" s="212"/>
      <c r="F32" s="209"/>
      <c r="G32" s="212"/>
      <c r="H32" s="209"/>
      <c r="I32" s="206"/>
      <c r="J32" s="207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</sheetData>
  <sheetProtection/>
  <mergeCells count="4">
    <mergeCell ref="P4:P6"/>
    <mergeCell ref="Q4:Q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zoomScale="130" zoomScaleNormal="130" zoomScalePageLayoutView="0" workbookViewId="0" topLeftCell="A1">
      <selection activeCell="L17" sqref="L17"/>
    </sheetView>
  </sheetViews>
  <sheetFormatPr defaultColWidth="9.140625" defaultRowHeight="15"/>
  <cols>
    <col min="1" max="16384" width="9.140625" style="6" customWidth="1"/>
  </cols>
  <sheetData>
    <row r="1" spans="1:13" ht="15">
      <c r="A1" s="205" t="s">
        <v>393</v>
      </c>
      <c r="C1" s="289"/>
      <c r="I1" s="207"/>
      <c r="J1" s="208"/>
      <c r="K1" s="209" t="s">
        <v>0</v>
      </c>
      <c r="L1" s="209"/>
      <c r="M1" s="209"/>
    </row>
    <row r="2" spans="1:13" ht="15">
      <c r="A2" s="209"/>
      <c r="B2" s="206" t="s">
        <v>284</v>
      </c>
      <c r="C2" s="206"/>
      <c r="H2" s="209" t="s">
        <v>357</v>
      </c>
      <c r="I2" s="233"/>
      <c r="J2" s="208"/>
      <c r="K2" s="209"/>
      <c r="L2" s="209"/>
      <c r="M2" s="209"/>
    </row>
    <row r="3" spans="1:13" ht="15">
      <c r="A3" s="209"/>
      <c r="B3" s="206"/>
      <c r="C3" s="206"/>
      <c r="I3" s="207"/>
      <c r="J3" s="208"/>
      <c r="K3" s="209"/>
      <c r="L3" s="209"/>
      <c r="M3" s="209"/>
    </row>
    <row r="4" spans="1:13" ht="15">
      <c r="A4" s="381" t="s">
        <v>1</v>
      </c>
      <c r="B4" s="381" t="s">
        <v>11</v>
      </c>
      <c r="C4" s="203" t="s">
        <v>285</v>
      </c>
      <c r="D4" s="220" t="s">
        <v>286</v>
      </c>
      <c r="E4" s="203" t="s">
        <v>258</v>
      </c>
      <c r="F4" s="20" t="s">
        <v>283</v>
      </c>
      <c r="G4" s="203" t="s">
        <v>43</v>
      </c>
      <c r="H4" s="203" t="s">
        <v>252</v>
      </c>
      <c r="I4" s="221" t="s">
        <v>281</v>
      </c>
      <c r="J4" s="220" t="s">
        <v>262</v>
      </c>
      <c r="K4" s="221" t="s">
        <v>261</v>
      </c>
      <c r="L4" s="381" t="s">
        <v>1</v>
      </c>
      <c r="M4" s="381" t="s">
        <v>11</v>
      </c>
    </row>
    <row r="5" spans="1:13" ht="15">
      <c r="A5" s="381"/>
      <c r="B5" s="381"/>
      <c r="C5" s="203"/>
      <c r="D5" s="20"/>
      <c r="E5" s="203"/>
      <c r="F5" s="20"/>
      <c r="G5" s="203"/>
      <c r="H5" s="203"/>
      <c r="I5" s="203"/>
      <c r="J5" s="20"/>
      <c r="K5" s="203"/>
      <c r="L5" s="381"/>
      <c r="M5" s="381"/>
    </row>
    <row r="6" spans="1:13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5</v>
      </c>
      <c r="H6" s="203" t="s">
        <v>5</v>
      </c>
      <c r="I6" s="203" t="s">
        <v>5</v>
      </c>
      <c r="J6" s="210" t="s">
        <v>5</v>
      </c>
      <c r="K6" s="203" t="s">
        <v>5</v>
      </c>
      <c r="L6" s="381"/>
      <c r="M6" s="381"/>
    </row>
    <row r="7" spans="1:13" s="260" customFormat="1" ht="15">
      <c r="A7" s="257">
        <v>0</v>
      </c>
      <c r="B7" s="257">
        <v>5</v>
      </c>
      <c r="C7" s="258">
        <v>62.6</v>
      </c>
      <c r="D7" s="259">
        <v>28</v>
      </c>
      <c r="E7" s="258">
        <v>32.2</v>
      </c>
      <c r="F7" s="258">
        <v>27</v>
      </c>
      <c r="G7" s="258">
        <v>4.4</v>
      </c>
      <c r="H7" s="258">
        <v>0</v>
      </c>
      <c r="I7" s="258">
        <v>0</v>
      </c>
      <c r="J7" s="259">
        <v>23</v>
      </c>
      <c r="K7" s="258">
        <v>2</v>
      </c>
      <c r="L7" s="257">
        <v>0</v>
      </c>
      <c r="M7" s="257">
        <v>5</v>
      </c>
    </row>
    <row r="8" spans="1:13" s="260" customFormat="1" ht="15">
      <c r="A8" s="247">
        <v>1</v>
      </c>
      <c r="B8" s="247">
        <v>6</v>
      </c>
      <c r="C8" s="248">
        <v>62</v>
      </c>
      <c r="D8" s="249">
        <v>31.6</v>
      </c>
      <c r="E8" s="248">
        <v>31.6</v>
      </c>
      <c r="F8" s="248">
        <v>27</v>
      </c>
      <c r="G8" s="248">
        <v>4.4</v>
      </c>
      <c r="H8" s="248">
        <v>0</v>
      </c>
      <c r="I8" s="248">
        <v>0</v>
      </c>
      <c r="J8" s="249">
        <v>27</v>
      </c>
      <c r="K8" s="248">
        <v>2</v>
      </c>
      <c r="L8" s="247">
        <v>1</v>
      </c>
      <c r="M8" s="247">
        <v>6</v>
      </c>
    </row>
    <row r="9" spans="1:13" s="260" customFormat="1" ht="15">
      <c r="A9" s="257">
        <v>2</v>
      </c>
      <c r="B9" s="257">
        <v>7</v>
      </c>
      <c r="C9" s="258">
        <v>74.5</v>
      </c>
      <c r="D9" s="259">
        <v>23.2</v>
      </c>
      <c r="E9" s="258">
        <v>36.3</v>
      </c>
      <c r="F9" s="258">
        <v>32.2</v>
      </c>
      <c r="G9" s="258">
        <v>6.4</v>
      </c>
      <c r="H9" s="258">
        <v>0</v>
      </c>
      <c r="I9" s="258">
        <v>0</v>
      </c>
      <c r="J9" s="259">
        <v>15.1</v>
      </c>
      <c r="K9" s="258">
        <v>2.4</v>
      </c>
      <c r="L9" s="257">
        <v>2</v>
      </c>
      <c r="M9" s="257">
        <v>7</v>
      </c>
    </row>
    <row r="10" spans="1:13" s="260" customFormat="1" ht="15">
      <c r="A10" s="257">
        <v>3</v>
      </c>
      <c r="B10" s="257">
        <v>8</v>
      </c>
      <c r="C10" s="258">
        <v>109</v>
      </c>
      <c r="D10" s="259">
        <v>36.9</v>
      </c>
      <c r="E10" s="258">
        <v>49.5</v>
      </c>
      <c r="F10" s="258">
        <v>51.6</v>
      </c>
      <c r="G10" s="258">
        <v>7.9</v>
      </c>
      <c r="H10" s="258">
        <v>0</v>
      </c>
      <c r="I10" s="258">
        <v>0</v>
      </c>
      <c r="J10" s="259">
        <v>27</v>
      </c>
      <c r="K10" s="258">
        <v>2.8</v>
      </c>
      <c r="L10" s="257">
        <v>3</v>
      </c>
      <c r="M10" s="257">
        <v>8</v>
      </c>
    </row>
    <row r="11" spans="1:13" s="260" customFormat="1" ht="15">
      <c r="A11" s="257">
        <f aca="true" t="shared" si="0" ref="A11:B26">A10+1</f>
        <v>4</v>
      </c>
      <c r="B11" s="257">
        <f t="shared" si="0"/>
        <v>9</v>
      </c>
      <c r="C11" s="258">
        <v>110.8</v>
      </c>
      <c r="D11" s="259">
        <v>48.3</v>
      </c>
      <c r="E11" s="258">
        <v>47.1</v>
      </c>
      <c r="F11" s="258">
        <v>54.8</v>
      </c>
      <c r="G11" s="258">
        <v>9.1</v>
      </c>
      <c r="H11" s="258">
        <v>0</v>
      </c>
      <c r="I11" s="258">
        <v>0</v>
      </c>
      <c r="J11" s="259" t="s">
        <v>410</v>
      </c>
      <c r="K11" s="258">
        <v>2.8</v>
      </c>
      <c r="L11" s="257">
        <f aca="true" t="shared" si="1" ref="L11:M26">L10+1</f>
        <v>4</v>
      </c>
      <c r="M11" s="257">
        <f t="shared" si="1"/>
        <v>9</v>
      </c>
    </row>
    <row r="12" spans="1:13" s="260" customFormat="1" ht="15">
      <c r="A12" s="261">
        <f t="shared" si="0"/>
        <v>5</v>
      </c>
      <c r="B12" s="261">
        <f t="shared" si="0"/>
        <v>10</v>
      </c>
      <c r="C12" s="258">
        <v>133.5</v>
      </c>
      <c r="D12" s="259">
        <v>50.1</v>
      </c>
      <c r="E12" s="258">
        <v>53.6</v>
      </c>
      <c r="F12" s="258">
        <v>62</v>
      </c>
      <c r="G12" s="258">
        <v>8.7</v>
      </c>
      <c r="H12" s="258">
        <v>0</v>
      </c>
      <c r="I12" s="258">
        <v>0</v>
      </c>
      <c r="J12" s="259">
        <v>43.7</v>
      </c>
      <c r="K12" s="258">
        <v>2.4</v>
      </c>
      <c r="L12" s="261">
        <f t="shared" si="1"/>
        <v>5</v>
      </c>
      <c r="M12" s="261">
        <f t="shared" si="1"/>
        <v>10</v>
      </c>
    </row>
    <row r="13" spans="1:13" s="260" customFormat="1" ht="15">
      <c r="A13" s="257">
        <f t="shared" si="0"/>
        <v>6</v>
      </c>
      <c r="B13" s="257">
        <f t="shared" si="0"/>
        <v>11</v>
      </c>
      <c r="C13" s="258">
        <v>129.3</v>
      </c>
      <c r="D13" s="259">
        <v>51.8</v>
      </c>
      <c r="E13" s="258">
        <v>57.8</v>
      </c>
      <c r="F13" s="258">
        <v>64.4</v>
      </c>
      <c r="G13" s="258">
        <v>9.1</v>
      </c>
      <c r="H13" s="258">
        <v>0</v>
      </c>
      <c r="I13" s="258">
        <v>0</v>
      </c>
      <c r="J13" s="259">
        <v>43.7</v>
      </c>
      <c r="K13" s="258">
        <v>3.2</v>
      </c>
      <c r="L13" s="257">
        <f t="shared" si="1"/>
        <v>6</v>
      </c>
      <c r="M13" s="257">
        <f t="shared" si="1"/>
        <v>11</v>
      </c>
    </row>
    <row r="14" spans="1:13" s="260" customFormat="1" ht="15">
      <c r="A14" s="247">
        <f t="shared" si="0"/>
        <v>7</v>
      </c>
      <c r="B14" s="247">
        <f t="shared" si="0"/>
        <v>12</v>
      </c>
      <c r="C14" s="248">
        <v>143</v>
      </c>
      <c r="D14" s="249">
        <v>53</v>
      </c>
      <c r="E14" s="248">
        <v>60.8</v>
      </c>
      <c r="F14" s="248">
        <v>72.7</v>
      </c>
      <c r="G14" s="248">
        <v>11.5</v>
      </c>
      <c r="H14" s="248">
        <v>0</v>
      </c>
      <c r="I14" s="248">
        <v>0</v>
      </c>
      <c r="J14" s="249">
        <v>42.9</v>
      </c>
      <c r="K14" s="248">
        <v>3.2</v>
      </c>
      <c r="L14" s="247">
        <f t="shared" si="1"/>
        <v>7</v>
      </c>
      <c r="M14" s="247">
        <f t="shared" si="1"/>
        <v>12</v>
      </c>
    </row>
    <row r="15" spans="1:13" s="260" customFormat="1" ht="15">
      <c r="A15" s="257">
        <f t="shared" si="0"/>
        <v>8</v>
      </c>
      <c r="B15" s="257">
        <f t="shared" si="0"/>
        <v>13</v>
      </c>
      <c r="C15" s="258">
        <v>129.9</v>
      </c>
      <c r="D15" s="259">
        <v>51.2</v>
      </c>
      <c r="E15" s="258">
        <v>54.8</v>
      </c>
      <c r="F15" s="258">
        <v>67.9</v>
      </c>
      <c r="G15" s="258">
        <v>9.5</v>
      </c>
      <c r="H15" s="258">
        <v>0</v>
      </c>
      <c r="I15" s="258">
        <v>0</v>
      </c>
      <c r="J15" s="259">
        <v>41.7</v>
      </c>
      <c r="K15" s="258">
        <v>3.2</v>
      </c>
      <c r="L15" s="257">
        <f t="shared" si="1"/>
        <v>8</v>
      </c>
      <c r="M15" s="257">
        <f t="shared" si="1"/>
        <v>13</v>
      </c>
    </row>
    <row r="16" spans="1:13" s="260" customFormat="1" ht="15">
      <c r="A16" s="257">
        <f t="shared" si="0"/>
        <v>9</v>
      </c>
      <c r="B16" s="257">
        <f t="shared" si="0"/>
        <v>14</v>
      </c>
      <c r="C16" s="258">
        <v>112</v>
      </c>
      <c r="D16" s="259">
        <v>44.1</v>
      </c>
      <c r="E16" s="258">
        <v>52.4</v>
      </c>
      <c r="F16" s="258">
        <v>48.5</v>
      </c>
      <c r="G16" s="258">
        <v>11.9</v>
      </c>
      <c r="H16" s="258">
        <v>0</v>
      </c>
      <c r="I16" s="258">
        <v>0</v>
      </c>
      <c r="J16" s="259">
        <v>35.4</v>
      </c>
      <c r="K16" s="258">
        <v>3.6</v>
      </c>
      <c r="L16" s="257">
        <f t="shared" si="1"/>
        <v>9</v>
      </c>
      <c r="M16" s="257">
        <f t="shared" si="1"/>
        <v>14</v>
      </c>
    </row>
    <row r="17" spans="1:13" s="260" customFormat="1" ht="15">
      <c r="A17" s="247">
        <f t="shared" si="0"/>
        <v>10</v>
      </c>
      <c r="B17" s="247">
        <f t="shared" si="0"/>
        <v>15</v>
      </c>
      <c r="C17" s="248">
        <v>107.3</v>
      </c>
      <c r="D17" s="249">
        <v>42.3</v>
      </c>
      <c r="E17" s="248">
        <v>54.8</v>
      </c>
      <c r="F17" s="248">
        <v>42.5</v>
      </c>
      <c r="G17" s="248">
        <v>9.5</v>
      </c>
      <c r="H17" s="248">
        <v>0</v>
      </c>
      <c r="I17" s="248">
        <v>0</v>
      </c>
      <c r="J17" s="249">
        <v>30.2</v>
      </c>
      <c r="K17" s="248">
        <v>4.8</v>
      </c>
      <c r="L17" s="247">
        <f t="shared" si="1"/>
        <v>10</v>
      </c>
      <c r="M17" s="247">
        <f t="shared" si="1"/>
        <v>15</v>
      </c>
    </row>
    <row r="18" spans="1:13" s="260" customFormat="1" ht="15">
      <c r="A18" s="257">
        <f t="shared" si="0"/>
        <v>11</v>
      </c>
      <c r="B18" s="257">
        <f t="shared" si="0"/>
        <v>16</v>
      </c>
      <c r="C18" s="258">
        <v>123.3</v>
      </c>
      <c r="D18" s="259">
        <v>50.1</v>
      </c>
      <c r="E18" s="258">
        <v>51.2</v>
      </c>
      <c r="F18" s="258">
        <v>62.8</v>
      </c>
      <c r="G18" s="258">
        <v>11.5</v>
      </c>
      <c r="H18" s="258">
        <v>0</v>
      </c>
      <c r="I18" s="258">
        <v>0</v>
      </c>
      <c r="J18" s="259">
        <v>39.3</v>
      </c>
      <c r="K18" s="258">
        <v>4.4</v>
      </c>
      <c r="L18" s="257">
        <f t="shared" si="1"/>
        <v>11</v>
      </c>
      <c r="M18" s="257">
        <f t="shared" si="1"/>
        <v>16</v>
      </c>
    </row>
    <row r="19" spans="1:13" s="260" customFormat="1" ht="15">
      <c r="A19" s="261">
        <f t="shared" si="0"/>
        <v>12</v>
      </c>
      <c r="B19" s="261">
        <f t="shared" si="0"/>
        <v>17</v>
      </c>
      <c r="C19" s="258">
        <v>119.2</v>
      </c>
      <c r="D19" s="259">
        <v>30.9</v>
      </c>
      <c r="E19" s="258">
        <v>51.2</v>
      </c>
      <c r="F19" s="258">
        <v>59.6</v>
      </c>
      <c r="G19" s="258">
        <v>8.7</v>
      </c>
      <c r="H19" s="258">
        <v>0</v>
      </c>
      <c r="I19" s="258">
        <v>0</v>
      </c>
      <c r="J19" s="259">
        <v>35.4</v>
      </c>
      <c r="K19" s="258">
        <v>3.2</v>
      </c>
      <c r="L19" s="261">
        <f t="shared" si="1"/>
        <v>12</v>
      </c>
      <c r="M19" s="261">
        <f t="shared" si="1"/>
        <v>17</v>
      </c>
    </row>
    <row r="20" spans="1:13" s="260" customFormat="1" ht="15">
      <c r="A20" s="257">
        <f t="shared" si="0"/>
        <v>13</v>
      </c>
      <c r="B20" s="257">
        <f t="shared" si="0"/>
        <v>18</v>
      </c>
      <c r="C20" s="258">
        <v>113.2</v>
      </c>
      <c r="D20" s="259">
        <v>45.9</v>
      </c>
      <c r="E20" s="258">
        <v>52.4</v>
      </c>
      <c r="F20" s="258">
        <v>55.2</v>
      </c>
      <c r="G20" s="258">
        <v>6.8</v>
      </c>
      <c r="H20" s="258">
        <v>0</v>
      </c>
      <c r="I20" s="258">
        <v>0</v>
      </c>
      <c r="J20" s="259">
        <v>31.8</v>
      </c>
      <c r="K20" s="258">
        <v>4</v>
      </c>
      <c r="L20" s="257">
        <f t="shared" si="1"/>
        <v>13</v>
      </c>
      <c r="M20" s="257">
        <f t="shared" si="1"/>
        <v>18</v>
      </c>
    </row>
    <row r="21" spans="1:13" s="260" customFormat="1" ht="15">
      <c r="A21" s="257">
        <f t="shared" si="0"/>
        <v>14</v>
      </c>
      <c r="B21" s="257">
        <f t="shared" si="0"/>
        <v>19</v>
      </c>
      <c r="C21" s="258">
        <v>113.2</v>
      </c>
      <c r="D21" s="259">
        <v>50.7</v>
      </c>
      <c r="E21" s="258">
        <v>51.8</v>
      </c>
      <c r="F21" s="258">
        <v>57.2</v>
      </c>
      <c r="G21" s="258">
        <v>4.4</v>
      </c>
      <c r="H21" s="258">
        <v>0</v>
      </c>
      <c r="I21" s="258">
        <v>0</v>
      </c>
      <c r="J21" s="259">
        <v>33.8</v>
      </c>
      <c r="K21" s="258">
        <v>5.2</v>
      </c>
      <c r="L21" s="257">
        <f t="shared" si="1"/>
        <v>14</v>
      </c>
      <c r="M21" s="257">
        <f t="shared" si="1"/>
        <v>19</v>
      </c>
    </row>
    <row r="22" spans="1:13" s="260" customFormat="1" ht="15">
      <c r="A22" s="261">
        <f t="shared" si="0"/>
        <v>15</v>
      </c>
      <c r="B22" s="261">
        <f t="shared" si="0"/>
        <v>20</v>
      </c>
      <c r="C22" s="258">
        <v>116</v>
      </c>
      <c r="D22" s="259">
        <v>48</v>
      </c>
      <c r="E22" s="258">
        <v>54</v>
      </c>
      <c r="F22" s="258">
        <v>57</v>
      </c>
      <c r="G22" s="258">
        <v>5.2</v>
      </c>
      <c r="H22" s="258">
        <v>0</v>
      </c>
      <c r="I22" s="258">
        <v>0</v>
      </c>
      <c r="J22" s="259">
        <v>36</v>
      </c>
      <c r="K22" s="258">
        <v>4</v>
      </c>
      <c r="L22" s="261">
        <f t="shared" si="1"/>
        <v>15</v>
      </c>
      <c r="M22" s="261">
        <f t="shared" si="1"/>
        <v>20</v>
      </c>
    </row>
    <row r="23" spans="1:13" s="260" customFormat="1" ht="15">
      <c r="A23" s="257">
        <f t="shared" si="0"/>
        <v>16</v>
      </c>
      <c r="B23" s="257">
        <f t="shared" si="0"/>
        <v>21</v>
      </c>
      <c r="C23" s="258">
        <v>116</v>
      </c>
      <c r="D23" s="259">
        <v>54</v>
      </c>
      <c r="E23" s="258">
        <v>64</v>
      </c>
      <c r="F23" s="258">
        <v>52</v>
      </c>
      <c r="G23" s="258">
        <v>5</v>
      </c>
      <c r="H23" s="258">
        <v>0</v>
      </c>
      <c r="I23" s="258">
        <v>0</v>
      </c>
      <c r="J23" s="259">
        <v>38</v>
      </c>
      <c r="K23" s="258">
        <v>5</v>
      </c>
      <c r="L23" s="257">
        <f t="shared" si="1"/>
        <v>16</v>
      </c>
      <c r="M23" s="257">
        <f t="shared" si="1"/>
        <v>21</v>
      </c>
    </row>
    <row r="24" spans="1:13" s="260" customFormat="1" ht="15">
      <c r="A24" s="257">
        <f t="shared" si="0"/>
        <v>17</v>
      </c>
      <c r="B24" s="257">
        <f t="shared" si="0"/>
        <v>22</v>
      </c>
      <c r="C24" s="258">
        <v>104</v>
      </c>
      <c r="D24" s="259">
        <v>58</v>
      </c>
      <c r="E24" s="258">
        <v>64</v>
      </c>
      <c r="F24" s="258">
        <v>66</v>
      </c>
      <c r="G24" s="258">
        <v>5</v>
      </c>
      <c r="H24" s="258">
        <v>0</v>
      </c>
      <c r="I24" s="258">
        <v>0</v>
      </c>
      <c r="J24" s="259">
        <v>43</v>
      </c>
      <c r="K24" s="258">
        <v>6</v>
      </c>
      <c r="L24" s="257">
        <f t="shared" si="1"/>
        <v>17</v>
      </c>
      <c r="M24" s="257">
        <f t="shared" si="1"/>
        <v>22</v>
      </c>
    </row>
    <row r="25" spans="1:13" s="260" customFormat="1" ht="15">
      <c r="A25" s="247">
        <f t="shared" si="0"/>
        <v>18</v>
      </c>
      <c r="B25" s="247">
        <f t="shared" si="0"/>
        <v>23</v>
      </c>
      <c r="C25" s="248">
        <v>122</v>
      </c>
      <c r="D25" s="249">
        <v>46</v>
      </c>
      <c r="E25" s="248">
        <v>58</v>
      </c>
      <c r="F25" s="248">
        <v>56</v>
      </c>
      <c r="G25" s="248">
        <v>8.7</v>
      </c>
      <c r="H25" s="248">
        <v>0</v>
      </c>
      <c r="I25" s="248">
        <v>0</v>
      </c>
      <c r="J25" s="249">
        <v>36</v>
      </c>
      <c r="K25" s="248">
        <v>4</v>
      </c>
      <c r="L25" s="247">
        <f t="shared" si="1"/>
        <v>18</v>
      </c>
      <c r="M25" s="247">
        <f t="shared" si="1"/>
        <v>23</v>
      </c>
    </row>
    <row r="26" spans="1:13" s="260" customFormat="1" ht="15">
      <c r="A26" s="257">
        <f t="shared" si="0"/>
        <v>19</v>
      </c>
      <c r="B26" s="257">
        <f t="shared" si="0"/>
        <v>24</v>
      </c>
      <c r="C26" s="258">
        <v>104</v>
      </c>
      <c r="D26" s="259">
        <v>41</v>
      </c>
      <c r="E26" s="258">
        <v>49</v>
      </c>
      <c r="F26" s="258">
        <v>50</v>
      </c>
      <c r="G26" s="258">
        <v>6.4</v>
      </c>
      <c r="H26" s="258">
        <v>0</v>
      </c>
      <c r="I26" s="258">
        <v>0</v>
      </c>
      <c r="J26" s="259">
        <v>32</v>
      </c>
      <c r="K26" s="258">
        <v>3.6</v>
      </c>
      <c r="L26" s="257">
        <f t="shared" si="1"/>
        <v>19</v>
      </c>
      <c r="M26" s="257">
        <f t="shared" si="1"/>
        <v>24</v>
      </c>
    </row>
    <row r="27" spans="1:13" s="260" customFormat="1" ht="15">
      <c r="A27" s="257">
        <v>20</v>
      </c>
      <c r="B27" s="257">
        <v>1</v>
      </c>
      <c r="C27" s="258">
        <v>85</v>
      </c>
      <c r="D27" s="259">
        <v>36</v>
      </c>
      <c r="E27" s="258">
        <v>41</v>
      </c>
      <c r="F27" s="258">
        <v>39</v>
      </c>
      <c r="G27" s="258">
        <v>5.2</v>
      </c>
      <c r="H27" s="258">
        <v>0</v>
      </c>
      <c r="I27" s="258">
        <v>0</v>
      </c>
      <c r="J27" s="259">
        <v>28</v>
      </c>
      <c r="K27" s="258">
        <v>3.6</v>
      </c>
      <c r="L27" s="257">
        <v>20</v>
      </c>
      <c r="M27" s="257">
        <v>1</v>
      </c>
    </row>
    <row r="28" spans="1:13" s="260" customFormat="1" ht="15">
      <c r="A28" s="257">
        <f aca="true" t="shared" si="2" ref="A28:B31">A27+1</f>
        <v>21</v>
      </c>
      <c r="B28" s="257">
        <f t="shared" si="2"/>
        <v>2</v>
      </c>
      <c r="C28" s="258">
        <v>75</v>
      </c>
      <c r="D28" s="259">
        <v>36</v>
      </c>
      <c r="E28" s="258">
        <v>35</v>
      </c>
      <c r="F28" s="258">
        <v>36</v>
      </c>
      <c r="G28" s="258">
        <v>4.8</v>
      </c>
      <c r="H28" s="258">
        <v>0</v>
      </c>
      <c r="I28" s="258">
        <v>0</v>
      </c>
      <c r="J28" s="259">
        <v>26</v>
      </c>
      <c r="K28" s="258">
        <v>3.6</v>
      </c>
      <c r="L28" s="257">
        <f aca="true" t="shared" si="3" ref="L28:M31">L27+1</f>
        <v>21</v>
      </c>
      <c r="M28" s="257">
        <f t="shared" si="3"/>
        <v>2</v>
      </c>
    </row>
    <row r="29" spans="1:13" s="260" customFormat="1" ht="15">
      <c r="A29" s="257">
        <f t="shared" si="2"/>
        <v>22</v>
      </c>
      <c r="B29" s="257">
        <f t="shared" si="2"/>
        <v>3</v>
      </c>
      <c r="C29" s="258">
        <v>68</v>
      </c>
      <c r="D29" s="259">
        <v>31</v>
      </c>
      <c r="E29" s="258">
        <v>33</v>
      </c>
      <c r="F29" s="258">
        <v>32</v>
      </c>
      <c r="G29" s="258">
        <v>5.1</v>
      </c>
      <c r="H29" s="258">
        <v>0</v>
      </c>
      <c r="I29" s="258">
        <v>0</v>
      </c>
      <c r="J29" s="259">
        <v>23</v>
      </c>
      <c r="K29" s="258">
        <v>3.1</v>
      </c>
      <c r="L29" s="257">
        <f t="shared" si="3"/>
        <v>22</v>
      </c>
      <c r="M29" s="257">
        <f t="shared" si="3"/>
        <v>3</v>
      </c>
    </row>
    <row r="30" spans="1:13" s="260" customFormat="1" ht="15">
      <c r="A30" s="261">
        <f t="shared" si="2"/>
        <v>23</v>
      </c>
      <c r="B30" s="261">
        <f t="shared" si="2"/>
        <v>4</v>
      </c>
      <c r="C30" s="258">
        <v>61</v>
      </c>
      <c r="D30" s="259">
        <v>27</v>
      </c>
      <c r="E30" s="258">
        <v>30</v>
      </c>
      <c r="F30" s="258">
        <v>27</v>
      </c>
      <c r="G30" s="258">
        <v>5.3</v>
      </c>
      <c r="H30" s="258">
        <v>0</v>
      </c>
      <c r="I30" s="258">
        <v>0</v>
      </c>
      <c r="J30" s="259">
        <v>20</v>
      </c>
      <c r="K30" s="258">
        <v>2.5</v>
      </c>
      <c r="L30" s="261">
        <f t="shared" si="3"/>
        <v>23</v>
      </c>
      <c r="M30" s="261">
        <f t="shared" si="3"/>
        <v>4</v>
      </c>
    </row>
    <row r="31" spans="1:13" s="260" customFormat="1" ht="15">
      <c r="A31" s="257">
        <f t="shared" si="2"/>
        <v>24</v>
      </c>
      <c r="B31" s="257">
        <f t="shared" si="2"/>
        <v>5</v>
      </c>
      <c r="C31" s="258">
        <v>59</v>
      </c>
      <c r="D31" s="259">
        <v>26</v>
      </c>
      <c r="E31" s="258">
        <v>28</v>
      </c>
      <c r="F31" s="258">
        <v>25</v>
      </c>
      <c r="G31" s="258">
        <v>6.8</v>
      </c>
      <c r="H31" s="258">
        <v>0</v>
      </c>
      <c r="I31" s="258">
        <v>0</v>
      </c>
      <c r="J31" s="259">
        <v>18.7</v>
      </c>
      <c r="K31" s="258">
        <v>2</v>
      </c>
      <c r="L31" s="257">
        <f t="shared" si="3"/>
        <v>24</v>
      </c>
      <c r="M31" s="257">
        <f t="shared" si="3"/>
        <v>5</v>
      </c>
    </row>
    <row r="32" spans="1:13" ht="15">
      <c r="A32" s="356"/>
      <c r="B32" s="356"/>
      <c r="C32" s="357"/>
      <c r="D32" s="358"/>
      <c r="E32" s="356"/>
      <c r="F32" s="358"/>
      <c r="G32" s="356"/>
      <c r="H32" s="357"/>
      <c r="I32" s="359"/>
      <c r="J32" s="356"/>
      <c r="K32" s="356"/>
      <c r="L32" s="356"/>
      <c r="M32" s="356"/>
    </row>
    <row r="36" ht="15">
      <c r="C36" s="360"/>
    </row>
    <row r="39" ht="15">
      <c r="B39" s="360"/>
    </row>
    <row r="40" ht="15">
      <c r="B40" s="360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9" sqref="T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Z32"/>
  <sheetViews>
    <sheetView zoomScale="115" zoomScaleNormal="115" zoomScalePageLayoutView="0" workbookViewId="0" topLeftCell="A4">
      <selection activeCell="Q19" sqref="Q19"/>
    </sheetView>
  </sheetViews>
  <sheetFormatPr defaultColWidth="9.140625" defaultRowHeight="15"/>
  <sheetData>
    <row r="1" spans="1:26" ht="15">
      <c r="A1" s="205" t="s">
        <v>393</v>
      </c>
      <c r="B1" s="6"/>
      <c r="C1" s="289"/>
      <c r="D1" s="6"/>
      <c r="E1" s="6"/>
      <c r="F1" s="6"/>
      <c r="H1" s="194" t="s">
        <v>0</v>
      </c>
      <c r="I1" s="196"/>
      <c r="J1" s="197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5">
      <c r="A2" s="194"/>
      <c r="B2" s="195" t="s">
        <v>287</v>
      </c>
      <c r="C2" s="195"/>
      <c r="H2" s="194" t="s">
        <v>238</v>
      </c>
      <c r="I2" s="196"/>
      <c r="J2" s="197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ht="15">
      <c r="A3" s="194"/>
      <c r="B3" s="195"/>
      <c r="C3" s="195"/>
      <c r="H3" s="194" t="s">
        <v>360</v>
      </c>
      <c r="I3" s="196"/>
      <c r="J3" s="197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13" ht="15">
      <c r="A4" s="395" t="s">
        <v>1</v>
      </c>
      <c r="B4" s="395" t="s">
        <v>11</v>
      </c>
      <c r="C4" s="198" t="s">
        <v>288</v>
      </c>
      <c r="D4" s="199" t="s">
        <v>254</v>
      </c>
      <c r="E4" s="198" t="s">
        <v>256</v>
      </c>
      <c r="F4" s="199" t="s">
        <v>261</v>
      </c>
      <c r="G4" s="198" t="s">
        <v>281</v>
      </c>
      <c r="H4" s="221" t="s">
        <v>289</v>
      </c>
      <c r="I4" s="221" t="s">
        <v>257</v>
      </c>
      <c r="J4" s="220" t="s">
        <v>252</v>
      </c>
      <c r="K4" s="221" t="s">
        <v>258</v>
      </c>
      <c r="L4" s="395" t="s">
        <v>1</v>
      </c>
      <c r="M4" s="395" t="s">
        <v>11</v>
      </c>
    </row>
    <row r="5" spans="1:13" ht="15" customHeight="1">
      <c r="A5" s="395"/>
      <c r="B5" s="395"/>
      <c r="C5" s="198"/>
      <c r="D5" s="199"/>
      <c r="E5" s="198"/>
      <c r="F5" s="199"/>
      <c r="G5" s="198"/>
      <c r="H5" s="198"/>
      <c r="I5" s="198"/>
      <c r="J5" s="199"/>
      <c r="K5" s="198"/>
      <c r="L5" s="395"/>
      <c r="M5" s="395"/>
    </row>
    <row r="6" spans="1:13" ht="15">
      <c r="A6" s="395"/>
      <c r="B6" s="395"/>
      <c r="C6" s="198" t="s">
        <v>5</v>
      </c>
      <c r="D6" s="200" t="s">
        <v>5</v>
      </c>
      <c r="E6" s="201" t="s">
        <v>5</v>
      </c>
      <c r="F6" s="199" t="s">
        <v>5</v>
      </c>
      <c r="G6" s="201" t="s">
        <v>5</v>
      </c>
      <c r="H6" s="198" t="s">
        <v>5</v>
      </c>
      <c r="I6" s="198" t="s">
        <v>5</v>
      </c>
      <c r="J6" s="200" t="s">
        <v>5</v>
      </c>
      <c r="K6" s="201" t="s">
        <v>5</v>
      </c>
      <c r="L6" s="395"/>
      <c r="M6" s="395"/>
    </row>
    <row r="7" spans="1:13" s="250" customFormat="1" ht="15">
      <c r="A7" s="257">
        <v>0</v>
      </c>
      <c r="B7" s="257">
        <v>5</v>
      </c>
      <c r="C7" s="258">
        <v>70</v>
      </c>
      <c r="D7" s="259">
        <v>0</v>
      </c>
      <c r="E7" s="258">
        <v>15</v>
      </c>
      <c r="F7" s="258">
        <v>10</v>
      </c>
      <c r="G7" s="258">
        <v>5</v>
      </c>
      <c r="H7" s="258">
        <v>39</v>
      </c>
      <c r="I7" s="258">
        <v>5</v>
      </c>
      <c r="J7" s="259">
        <v>10</v>
      </c>
      <c r="K7" s="258">
        <v>0</v>
      </c>
      <c r="L7" s="257">
        <v>0</v>
      </c>
      <c r="M7" s="257">
        <v>5</v>
      </c>
    </row>
    <row r="8" spans="1:13" s="250" customFormat="1" ht="15">
      <c r="A8" s="247">
        <v>1</v>
      </c>
      <c r="B8" s="247">
        <v>6</v>
      </c>
      <c r="C8" s="248">
        <v>70</v>
      </c>
      <c r="D8" s="249">
        <v>0</v>
      </c>
      <c r="E8" s="248">
        <v>15</v>
      </c>
      <c r="F8" s="248">
        <v>10</v>
      </c>
      <c r="G8" s="248">
        <v>5</v>
      </c>
      <c r="H8" s="248">
        <v>40</v>
      </c>
      <c r="I8" s="248">
        <v>5</v>
      </c>
      <c r="J8" s="249">
        <v>10</v>
      </c>
      <c r="K8" s="248">
        <v>0</v>
      </c>
      <c r="L8" s="247">
        <v>1</v>
      </c>
      <c r="M8" s="247">
        <v>6</v>
      </c>
    </row>
    <row r="9" spans="1:13" s="250" customFormat="1" ht="15">
      <c r="A9" s="257">
        <v>2</v>
      </c>
      <c r="B9" s="257">
        <v>7</v>
      </c>
      <c r="C9" s="258">
        <v>71</v>
      </c>
      <c r="D9" s="259">
        <v>0</v>
      </c>
      <c r="E9" s="258">
        <v>16</v>
      </c>
      <c r="F9" s="258">
        <v>10</v>
      </c>
      <c r="G9" s="258">
        <v>5</v>
      </c>
      <c r="H9" s="258">
        <v>40</v>
      </c>
      <c r="I9" s="258">
        <v>5</v>
      </c>
      <c r="J9" s="259">
        <v>10</v>
      </c>
      <c r="K9" s="258">
        <v>0</v>
      </c>
      <c r="L9" s="257">
        <v>2</v>
      </c>
      <c r="M9" s="257">
        <v>7</v>
      </c>
    </row>
    <row r="10" spans="1:13" s="250" customFormat="1" ht="15">
      <c r="A10" s="257">
        <v>3</v>
      </c>
      <c r="B10" s="257">
        <v>8</v>
      </c>
      <c r="C10" s="258">
        <v>84</v>
      </c>
      <c r="D10" s="259">
        <v>0</v>
      </c>
      <c r="E10" s="258">
        <v>25</v>
      </c>
      <c r="F10" s="258">
        <v>11</v>
      </c>
      <c r="G10" s="258">
        <v>5</v>
      </c>
      <c r="H10" s="258">
        <v>42</v>
      </c>
      <c r="I10" s="258">
        <v>6</v>
      </c>
      <c r="J10" s="259">
        <v>10</v>
      </c>
      <c r="K10" s="258">
        <v>0</v>
      </c>
      <c r="L10" s="257">
        <v>3</v>
      </c>
      <c r="M10" s="257">
        <v>8</v>
      </c>
    </row>
    <row r="11" spans="1:13" s="250" customFormat="1" ht="15">
      <c r="A11" s="257">
        <f aca="true" t="shared" si="0" ref="A11:B26">A10+1</f>
        <v>4</v>
      </c>
      <c r="B11" s="257">
        <f t="shared" si="0"/>
        <v>9</v>
      </c>
      <c r="C11" s="258">
        <v>93</v>
      </c>
      <c r="D11" s="259">
        <v>0</v>
      </c>
      <c r="E11" s="258">
        <v>34</v>
      </c>
      <c r="F11" s="258">
        <v>19</v>
      </c>
      <c r="G11" s="258">
        <v>7</v>
      </c>
      <c r="H11" s="258">
        <v>75</v>
      </c>
      <c r="I11" s="258">
        <v>11</v>
      </c>
      <c r="J11" s="259">
        <v>40</v>
      </c>
      <c r="K11" s="258">
        <v>0</v>
      </c>
      <c r="L11" s="257">
        <f aca="true" t="shared" si="1" ref="L11:M26">L10+1</f>
        <v>4</v>
      </c>
      <c r="M11" s="257">
        <f t="shared" si="1"/>
        <v>9</v>
      </c>
    </row>
    <row r="12" spans="1:13" s="250" customFormat="1" ht="15">
      <c r="A12" s="261">
        <f t="shared" si="0"/>
        <v>5</v>
      </c>
      <c r="B12" s="261">
        <f t="shared" si="0"/>
        <v>10</v>
      </c>
      <c r="C12" s="258">
        <v>115</v>
      </c>
      <c r="D12" s="259">
        <v>0</v>
      </c>
      <c r="E12" s="258">
        <v>42</v>
      </c>
      <c r="F12" s="258">
        <v>24</v>
      </c>
      <c r="G12" s="258">
        <v>8</v>
      </c>
      <c r="H12" s="258">
        <v>98</v>
      </c>
      <c r="I12" s="258">
        <v>17</v>
      </c>
      <c r="J12" s="258">
        <v>50</v>
      </c>
      <c r="K12" s="259">
        <v>3</v>
      </c>
      <c r="L12" s="261">
        <f t="shared" si="1"/>
        <v>5</v>
      </c>
      <c r="M12" s="261">
        <f t="shared" si="1"/>
        <v>10</v>
      </c>
    </row>
    <row r="13" spans="1:13" s="250" customFormat="1" ht="15">
      <c r="A13" s="257">
        <f t="shared" si="0"/>
        <v>6</v>
      </c>
      <c r="B13" s="257">
        <f t="shared" si="0"/>
        <v>11</v>
      </c>
      <c r="C13" s="258">
        <v>119</v>
      </c>
      <c r="D13" s="259">
        <v>0</v>
      </c>
      <c r="E13" s="258">
        <v>45</v>
      </c>
      <c r="F13" s="258">
        <v>27</v>
      </c>
      <c r="G13" s="258">
        <v>9</v>
      </c>
      <c r="H13" s="258">
        <v>121</v>
      </c>
      <c r="I13" s="258">
        <v>21</v>
      </c>
      <c r="J13" s="258">
        <v>60</v>
      </c>
      <c r="K13" s="258">
        <v>3</v>
      </c>
      <c r="L13" s="257">
        <f t="shared" si="1"/>
        <v>6</v>
      </c>
      <c r="M13" s="257">
        <f t="shared" si="1"/>
        <v>11</v>
      </c>
    </row>
    <row r="14" spans="1:13" s="250" customFormat="1" ht="15">
      <c r="A14" s="247">
        <f t="shared" si="0"/>
        <v>7</v>
      </c>
      <c r="B14" s="247">
        <f t="shared" si="0"/>
        <v>12</v>
      </c>
      <c r="C14" s="248">
        <v>120</v>
      </c>
      <c r="D14" s="249">
        <v>0</v>
      </c>
      <c r="E14" s="248">
        <v>45</v>
      </c>
      <c r="F14" s="248">
        <v>30</v>
      </c>
      <c r="G14" s="248">
        <v>10</v>
      </c>
      <c r="H14" s="248">
        <v>138</v>
      </c>
      <c r="I14" s="248">
        <v>23</v>
      </c>
      <c r="J14" s="248">
        <v>60</v>
      </c>
      <c r="K14" s="248">
        <v>3</v>
      </c>
      <c r="L14" s="247">
        <f t="shared" si="1"/>
        <v>7</v>
      </c>
      <c r="M14" s="247">
        <f t="shared" si="1"/>
        <v>12</v>
      </c>
    </row>
    <row r="15" spans="1:13" s="250" customFormat="1" ht="15">
      <c r="A15" s="257">
        <f t="shared" si="0"/>
        <v>8</v>
      </c>
      <c r="B15" s="257">
        <f t="shared" si="0"/>
        <v>13</v>
      </c>
      <c r="C15" s="258">
        <v>117</v>
      </c>
      <c r="D15" s="259">
        <v>0</v>
      </c>
      <c r="E15" s="258">
        <v>39</v>
      </c>
      <c r="F15" s="258">
        <v>25</v>
      </c>
      <c r="G15" s="258">
        <v>7</v>
      </c>
      <c r="H15" s="258">
        <v>138</v>
      </c>
      <c r="I15" s="258">
        <v>22</v>
      </c>
      <c r="J15" s="259">
        <v>60</v>
      </c>
      <c r="K15" s="258">
        <v>3</v>
      </c>
      <c r="L15" s="257">
        <f t="shared" si="1"/>
        <v>8</v>
      </c>
      <c r="M15" s="257">
        <f t="shared" si="1"/>
        <v>13</v>
      </c>
    </row>
    <row r="16" spans="1:13" s="250" customFormat="1" ht="15">
      <c r="A16" s="257">
        <f t="shared" si="0"/>
        <v>9</v>
      </c>
      <c r="B16" s="257">
        <f t="shared" si="0"/>
        <v>14</v>
      </c>
      <c r="C16" s="258">
        <v>114</v>
      </c>
      <c r="D16" s="259">
        <v>0</v>
      </c>
      <c r="E16" s="258">
        <v>34</v>
      </c>
      <c r="F16" s="258">
        <v>20</v>
      </c>
      <c r="G16" s="258">
        <v>7</v>
      </c>
      <c r="H16" s="258">
        <v>140</v>
      </c>
      <c r="I16" s="258">
        <v>23</v>
      </c>
      <c r="J16" s="259">
        <v>60</v>
      </c>
      <c r="K16" s="258">
        <v>3</v>
      </c>
      <c r="L16" s="257">
        <f t="shared" si="1"/>
        <v>9</v>
      </c>
      <c r="M16" s="257">
        <f t="shared" si="1"/>
        <v>14</v>
      </c>
    </row>
    <row r="17" spans="1:13" s="250" customFormat="1" ht="15">
      <c r="A17" s="247">
        <f t="shared" si="0"/>
        <v>10</v>
      </c>
      <c r="B17" s="247">
        <f t="shared" si="0"/>
        <v>15</v>
      </c>
      <c r="C17" s="248">
        <v>110</v>
      </c>
      <c r="D17" s="249">
        <v>0</v>
      </c>
      <c r="E17" s="248">
        <v>30</v>
      </c>
      <c r="F17" s="248">
        <v>15</v>
      </c>
      <c r="G17" s="248">
        <v>5</v>
      </c>
      <c r="H17" s="248">
        <v>140</v>
      </c>
      <c r="I17" s="248">
        <v>23</v>
      </c>
      <c r="J17" s="248">
        <v>60</v>
      </c>
      <c r="K17" s="249">
        <v>3</v>
      </c>
      <c r="L17" s="247">
        <f t="shared" si="1"/>
        <v>10</v>
      </c>
      <c r="M17" s="247">
        <f t="shared" si="1"/>
        <v>15</v>
      </c>
    </row>
    <row r="18" spans="1:13" s="250" customFormat="1" ht="15">
      <c r="A18" s="257">
        <f t="shared" si="0"/>
        <v>11</v>
      </c>
      <c r="B18" s="257">
        <f t="shared" si="0"/>
        <v>16</v>
      </c>
      <c r="C18" s="258">
        <v>111</v>
      </c>
      <c r="D18" s="259">
        <v>0</v>
      </c>
      <c r="E18" s="258">
        <v>30</v>
      </c>
      <c r="F18" s="258">
        <v>15</v>
      </c>
      <c r="G18" s="258">
        <v>5</v>
      </c>
      <c r="H18" s="258">
        <v>140</v>
      </c>
      <c r="I18" s="258">
        <v>23</v>
      </c>
      <c r="J18" s="259">
        <v>60</v>
      </c>
      <c r="K18" s="258">
        <v>0</v>
      </c>
      <c r="L18" s="257">
        <f t="shared" si="1"/>
        <v>11</v>
      </c>
      <c r="M18" s="257">
        <f t="shared" si="1"/>
        <v>16</v>
      </c>
    </row>
    <row r="19" spans="1:13" s="250" customFormat="1" ht="15">
      <c r="A19" s="261">
        <f t="shared" si="0"/>
        <v>12</v>
      </c>
      <c r="B19" s="261">
        <f t="shared" si="0"/>
        <v>17</v>
      </c>
      <c r="C19" s="258">
        <v>109</v>
      </c>
      <c r="D19" s="259">
        <v>0</v>
      </c>
      <c r="E19" s="258">
        <v>27</v>
      </c>
      <c r="F19" s="258">
        <v>15</v>
      </c>
      <c r="G19" s="258">
        <v>5</v>
      </c>
      <c r="H19" s="258">
        <v>134</v>
      </c>
      <c r="I19" s="258">
        <v>22</v>
      </c>
      <c r="J19" s="259">
        <v>50</v>
      </c>
      <c r="K19" s="258">
        <v>0</v>
      </c>
      <c r="L19" s="261">
        <f t="shared" si="1"/>
        <v>12</v>
      </c>
      <c r="M19" s="261">
        <f t="shared" si="1"/>
        <v>17</v>
      </c>
    </row>
    <row r="20" spans="1:13" s="250" customFormat="1" ht="15">
      <c r="A20" s="257">
        <f t="shared" si="0"/>
        <v>13</v>
      </c>
      <c r="B20" s="257">
        <f t="shared" si="0"/>
        <v>18</v>
      </c>
      <c r="C20" s="258">
        <v>101</v>
      </c>
      <c r="D20" s="259">
        <v>0</v>
      </c>
      <c r="E20" s="258">
        <v>27</v>
      </c>
      <c r="F20" s="258">
        <v>12</v>
      </c>
      <c r="G20" s="258">
        <v>5</v>
      </c>
      <c r="H20" s="258">
        <v>115</v>
      </c>
      <c r="I20" s="258">
        <v>20</v>
      </c>
      <c r="J20" s="259">
        <v>20</v>
      </c>
      <c r="K20" s="258">
        <v>0</v>
      </c>
      <c r="L20" s="257">
        <f t="shared" si="1"/>
        <v>13</v>
      </c>
      <c r="M20" s="257">
        <f t="shared" si="1"/>
        <v>18</v>
      </c>
    </row>
    <row r="21" spans="1:13" s="250" customFormat="1" ht="15">
      <c r="A21" s="257">
        <f t="shared" si="0"/>
        <v>14</v>
      </c>
      <c r="B21" s="257">
        <f t="shared" si="0"/>
        <v>19</v>
      </c>
      <c r="C21" s="258">
        <v>96</v>
      </c>
      <c r="D21" s="259">
        <v>0</v>
      </c>
      <c r="E21" s="258">
        <v>25</v>
      </c>
      <c r="F21" s="258">
        <v>12</v>
      </c>
      <c r="G21" s="258">
        <v>4</v>
      </c>
      <c r="H21" s="258">
        <v>98</v>
      </c>
      <c r="I21" s="258">
        <v>20</v>
      </c>
      <c r="J21" s="259">
        <v>10</v>
      </c>
      <c r="K21" s="258">
        <v>0</v>
      </c>
      <c r="L21" s="257">
        <f t="shared" si="1"/>
        <v>14</v>
      </c>
      <c r="M21" s="257">
        <f t="shared" si="1"/>
        <v>19</v>
      </c>
    </row>
    <row r="22" spans="1:13" s="250" customFormat="1" ht="15">
      <c r="A22" s="261">
        <f t="shared" si="0"/>
        <v>15</v>
      </c>
      <c r="B22" s="261">
        <f t="shared" si="0"/>
        <v>20</v>
      </c>
      <c r="C22" s="258">
        <v>92</v>
      </c>
      <c r="D22" s="259">
        <v>0</v>
      </c>
      <c r="E22" s="258">
        <v>25</v>
      </c>
      <c r="F22" s="258">
        <v>11</v>
      </c>
      <c r="G22" s="258">
        <v>4</v>
      </c>
      <c r="H22" s="258">
        <v>90</v>
      </c>
      <c r="I22" s="258">
        <v>20</v>
      </c>
      <c r="J22" s="259">
        <v>10</v>
      </c>
      <c r="K22" s="258">
        <v>0</v>
      </c>
      <c r="L22" s="261">
        <f t="shared" si="1"/>
        <v>15</v>
      </c>
      <c r="M22" s="261">
        <f t="shared" si="1"/>
        <v>20</v>
      </c>
    </row>
    <row r="23" spans="1:13" s="250" customFormat="1" ht="15">
      <c r="A23" s="257">
        <f t="shared" si="0"/>
        <v>16</v>
      </c>
      <c r="B23" s="257">
        <f t="shared" si="0"/>
        <v>21</v>
      </c>
      <c r="C23" s="258">
        <v>85</v>
      </c>
      <c r="D23" s="259">
        <v>0</v>
      </c>
      <c r="E23" s="258">
        <v>22</v>
      </c>
      <c r="F23" s="258">
        <v>10</v>
      </c>
      <c r="G23" s="258">
        <v>5</v>
      </c>
      <c r="H23" s="258">
        <v>84</v>
      </c>
      <c r="I23" s="258">
        <v>18</v>
      </c>
      <c r="J23" s="259">
        <v>10</v>
      </c>
      <c r="K23" s="258">
        <v>0</v>
      </c>
      <c r="L23" s="257">
        <f t="shared" si="1"/>
        <v>16</v>
      </c>
      <c r="M23" s="257">
        <f t="shared" si="1"/>
        <v>21</v>
      </c>
    </row>
    <row r="24" spans="1:13" s="250" customFormat="1" ht="15">
      <c r="A24" s="257">
        <f t="shared" si="0"/>
        <v>17</v>
      </c>
      <c r="B24" s="257">
        <f t="shared" si="0"/>
        <v>22</v>
      </c>
      <c r="C24" s="258">
        <v>80</v>
      </c>
      <c r="D24" s="259">
        <v>0</v>
      </c>
      <c r="E24" s="258">
        <v>22</v>
      </c>
      <c r="F24" s="258">
        <v>10</v>
      </c>
      <c r="G24" s="258">
        <v>5</v>
      </c>
      <c r="H24" s="258">
        <v>79</v>
      </c>
      <c r="I24" s="258">
        <v>16</v>
      </c>
      <c r="J24" s="259">
        <v>10</v>
      </c>
      <c r="K24" s="258">
        <v>0</v>
      </c>
      <c r="L24" s="257">
        <f t="shared" si="1"/>
        <v>17</v>
      </c>
      <c r="M24" s="257">
        <f t="shared" si="1"/>
        <v>22</v>
      </c>
    </row>
    <row r="25" spans="1:13" s="250" customFormat="1" ht="15">
      <c r="A25" s="247">
        <f t="shared" si="0"/>
        <v>18</v>
      </c>
      <c r="B25" s="247">
        <f t="shared" si="0"/>
        <v>23</v>
      </c>
      <c r="C25" s="248">
        <v>75</v>
      </c>
      <c r="D25" s="249">
        <v>0</v>
      </c>
      <c r="E25" s="248">
        <v>20</v>
      </c>
      <c r="F25" s="248">
        <v>10</v>
      </c>
      <c r="G25" s="248">
        <v>5</v>
      </c>
      <c r="H25" s="248">
        <v>75</v>
      </c>
      <c r="I25" s="248">
        <v>15</v>
      </c>
      <c r="J25" s="249">
        <v>10</v>
      </c>
      <c r="K25" s="248">
        <v>0</v>
      </c>
      <c r="L25" s="247">
        <f t="shared" si="1"/>
        <v>18</v>
      </c>
      <c r="M25" s="247">
        <f t="shared" si="1"/>
        <v>23</v>
      </c>
    </row>
    <row r="26" spans="1:13" s="250" customFormat="1" ht="15">
      <c r="A26" s="257">
        <f t="shared" si="0"/>
        <v>19</v>
      </c>
      <c r="B26" s="257">
        <f t="shared" si="0"/>
        <v>24</v>
      </c>
      <c r="C26" s="258">
        <v>75</v>
      </c>
      <c r="D26" s="259">
        <v>0</v>
      </c>
      <c r="E26" s="258">
        <v>20</v>
      </c>
      <c r="F26" s="258">
        <v>10</v>
      </c>
      <c r="G26" s="258">
        <v>5</v>
      </c>
      <c r="H26" s="258">
        <v>75</v>
      </c>
      <c r="I26" s="258">
        <v>15</v>
      </c>
      <c r="J26" s="259">
        <v>10</v>
      </c>
      <c r="K26" s="258">
        <v>0</v>
      </c>
      <c r="L26" s="257">
        <f t="shared" si="1"/>
        <v>19</v>
      </c>
      <c r="M26" s="257">
        <f t="shared" si="1"/>
        <v>24</v>
      </c>
    </row>
    <row r="27" spans="1:13" s="250" customFormat="1" ht="15">
      <c r="A27" s="257">
        <v>20</v>
      </c>
      <c r="B27" s="257">
        <v>1</v>
      </c>
      <c r="C27" s="258">
        <v>70</v>
      </c>
      <c r="D27" s="259">
        <v>0</v>
      </c>
      <c r="E27" s="258">
        <v>17</v>
      </c>
      <c r="F27" s="258">
        <v>9</v>
      </c>
      <c r="G27" s="258">
        <v>5</v>
      </c>
      <c r="H27" s="258">
        <v>60</v>
      </c>
      <c r="I27" s="258">
        <v>11</v>
      </c>
      <c r="J27" s="259">
        <v>10</v>
      </c>
      <c r="K27" s="258">
        <v>0</v>
      </c>
      <c r="L27" s="257">
        <v>20</v>
      </c>
      <c r="M27" s="257">
        <v>1</v>
      </c>
    </row>
    <row r="28" spans="1:13" s="250" customFormat="1" ht="15">
      <c r="A28" s="257">
        <f aca="true" t="shared" si="2" ref="A28:B31">A27+1</f>
        <v>21</v>
      </c>
      <c r="B28" s="257">
        <f t="shared" si="2"/>
        <v>2</v>
      </c>
      <c r="C28" s="258">
        <v>68</v>
      </c>
      <c r="D28" s="259">
        <v>0</v>
      </c>
      <c r="E28" s="258">
        <v>14</v>
      </c>
      <c r="F28" s="258">
        <v>10</v>
      </c>
      <c r="G28" s="258">
        <v>4</v>
      </c>
      <c r="H28" s="258">
        <v>55</v>
      </c>
      <c r="I28" s="258">
        <v>5</v>
      </c>
      <c r="J28" s="259">
        <v>9</v>
      </c>
      <c r="K28" s="258">
        <v>0</v>
      </c>
      <c r="L28" s="257">
        <f aca="true" t="shared" si="3" ref="L28:M31">L27+1</f>
        <v>21</v>
      </c>
      <c r="M28" s="257">
        <f t="shared" si="3"/>
        <v>2</v>
      </c>
    </row>
    <row r="29" spans="1:13" s="250" customFormat="1" ht="15">
      <c r="A29" s="257">
        <f t="shared" si="2"/>
        <v>22</v>
      </c>
      <c r="B29" s="257">
        <f t="shared" si="2"/>
        <v>3</v>
      </c>
      <c r="C29" s="258">
        <v>70</v>
      </c>
      <c r="D29" s="259">
        <v>0</v>
      </c>
      <c r="E29" s="258">
        <v>15</v>
      </c>
      <c r="F29" s="258">
        <v>9</v>
      </c>
      <c r="G29" s="258">
        <v>5</v>
      </c>
      <c r="H29" s="258">
        <v>43</v>
      </c>
      <c r="I29" s="258">
        <v>5</v>
      </c>
      <c r="J29" s="259">
        <v>10</v>
      </c>
      <c r="K29" s="258">
        <v>0</v>
      </c>
      <c r="L29" s="257">
        <f t="shared" si="3"/>
        <v>22</v>
      </c>
      <c r="M29" s="257">
        <f t="shared" si="3"/>
        <v>3</v>
      </c>
    </row>
    <row r="30" spans="1:13" s="250" customFormat="1" ht="15">
      <c r="A30" s="261">
        <f t="shared" si="2"/>
        <v>23</v>
      </c>
      <c r="B30" s="261">
        <f t="shared" si="2"/>
        <v>4</v>
      </c>
      <c r="C30" s="258">
        <v>70</v>
      </c>
      <c r="D30" s="259">
        <v>0</v>
      </c>
      <c r="E30" s="258">
        <v>15</v>
      </c>
      <c r="F30" s="258">
        <v>9</v>
      </c>
      <c r="G30" s="258">
        <v>5</v>
      </c>
      <c r="H30" s="258">
        <v>40</v>
      </c>
      <c r="I30" s="258">
        <v>6</v>
      </c>
      <c r="J30" s="259">
        <v>11</v>
      </c>
      <c r="K30" s="258">
        <v>0</v>
      </c>
      <c r="L30" s="261">
        <f t="shared" si="3"/>
        <v>23</v>
      </c>
      <c r="M30" s="261">
        <f t="shared" si="3"/>
        <v>4</v>
      </c>
    </row>
    <row r="31" spans="1:13" s="250" customFormat="1" ht="15">
      <c r="A31" s="257">
        <f t="shared" si="2"/>
        <v>24</v>
      </c>
      <c r="B31" s="257">
        <f t="shared" si="2"/>
        <v>5</v>
      </c>
      <c r="C31" s="258">
        <v>69</v>
      </c>
      <c r="D31" s="259">
        <v>0</v>
      </c>
      <c r="E31" s="258">
        <v>14</v>
      </c>
      <c r="F31" s="258">
        <v>10</v>
      </c>
      <c r="G31" s="258">
        <v>4</v>
      </c>
      <c r="H31" s="258">
        <v>40</v>
      </c>
      <c r="I31" s="258">
        <v>5</v>
      </c>
      <c r="J31" s="259">
        <v>10</v>
      </c>
      <c r="K31" s="258">
        <v>0</v>
      </c>
      <c r="L31" s="257">
        <f t="shared" si="3"/>
        <v>24</v>
      </c>
      <c r="M31" s="257">
        <f t="shared" si="3"/>
        <v>5</v>
      </c>
    </row>
    <row r="32" spans="1:26" s="6" customFormat="1" ht="15">
      <c r="A32" s="209"/>
      <c r="B32" s="209"/>
      <c r="C32" s="206"/>
      <c r="D32" s="212"/>
      <c r="E32" s="209"/>
      <c r="F32" s="212"/>
      <c r="G32" s="209"/>
      <c r="H32" s="206"/>
      <c r="I32" s="207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5"/>
  <sheetViews>
    <sheetView zoomScale="130" zoomScaleNormal="130" zoomScalePageLayoutView="0" workbookViewId="0" topLeftCell="A10">
      <selection activeCell="N14" sqref="N14"/>
    </sheetView>
  </sheetViews>
  <sheetFormatPr defaultColWidth="9.140625" defaultRowHeight="15"/>
  <cols>
    <col min="7" max="7" width="14.57421875" style="0" customWidth="1"/>
  </cols>
  <sheetData>
    <row r="1" spans="1:16" ht="15">
      <c r="A1" s="191"/>
      <c r="B1" t="s">
        <v>393</v>
      </c>
      <c r="H1" s="191"/>
      <c r="I1" s="194" t="s">
        <v>0</v>
      </c>
      <c r="J1" s="194"/>
      <c r="K1" s="194"/>
      <c r="L1" s="17"/>
      <c r="M1" s="191"/>
      <c r="N1" s="17"/>
      <c r="O1" s="191"/>
      <c r="P1" s="16"/>
    </row>
    <row r="2" spans="1:16" ht="15">
      <c r="A2" s="191"/>
      <c r="B2" s="397"/>
      <c r="C2" s="397"/>
      <c r="D2" s="397"/>
      <c r="E2" s="397"/>
      <c r="F2" s="397"/>
      <c r="G2" s="397"/>
      <c r="H2" s="191"/>
      <c r="I2" s="194" t="s">
        <v>238</v>
      </c>
      <c r="J2" s="194"/>
      <c r="K2" s="194"/>
      <c r="L2" s="17"/>
      <c r="M2" s="191"/>
      <c r="N2" s="17"/>
      <c r="O2" s="191"/>
      <c r="P2" s="16"/>
    </row>
    <row r="3" spans="1:16" ht="15">
      <c r="A3" s="191"/>
      <c r="C3" t="s">
        <v>394</v>
      </c>
      <c r="H3" s="191"/>
      <c r="I3" s="194"/>
      <c r="J3" s="194" t="s">
        <v>360</v>
      </c>
      <c r="K3" s="194"/>
      <c r="L3" s="17"/>
      <c r="M3" s="191"/>
      <c r="N3" s="17"/>
      <c r="O3" s="191"/>
      <c r="P3" s="16"/>
    </row>
    <row r="4" spans="1:16" ht="15">
      <c r="A4" s="191"/>
      <c r="H4" s="191"/>
      <c r="I4" s="17"/>
      <c r="J4" s="191"/>
      <c r="K4" s="17"/>
      <c r="L4" s="17"/>
      <c r="M4" s="191"/>
      <c r="N4" s="17"/>
      <c r="O4" s="191"/>
      <c r="P4" s="16"/>
    </row>
    <row r="5" spans="1:11" ht="15">
      <c r="A5" s="396" t="s">
        <v>1</v>
      </c>
      <c r="B5" s="396" t="s">
        <v>11</v>
      </c>
      <c r="C5" s="192" t="s">
        <v>274</v>
      </c>
      <c r="D5" s="18" t="s">
        <v>275</v>
      </c>
      <c r="E5" s="192" t="s">
        <v>276</v>
      </c>
      <c r="F5" s="18" t="s">
        <v>277</v>
      </c>
      <c r="G5" s="192" t="s">
        <v>278</v>
      </c>
      <c r="H5" s="192" t="s">
        <v>41</v>
      </c>
      <c r="I5" s="18" t="s">
        <v>4</v>
      </c>
      <c r="J5" s="396" t="s">
        <v>1</v>
      </c>
      <c r="K5" s="396" t="s">
        <v>11</v>
      </c>
    </row>
    <row r="6" spans="1:11" ht="15">
      <c r="A6" s="396"/>
      <c r="B6" s="396"/>
      <c r="C6" s="192"/>
      <c r="D6" s="18"/>
      <c r="E6" s="192"/>
      <c r="F6" s="18"/>
      <c r="G6" s="192"/>
      <c r="H6" s="192" t="s">
        <v>9</v>
      </c>
      <c r="I6" s="18" t="s">
        <v>47</v>
      </c>
      <c r="J6" s="396"/>
      <c r="K6" s="396"/>
    </row>
    <row r="7" spans="1:11" ht="15">
      <c r="A7" s="396"/>
      <c r="B7" s="396"/>
      <c r="C7" s="192" t="s">
        <v>5</v>
      </c>
      <c r="D7" s="18" t="s">
        <v>5</v>
      </c>
      <c r="E7" s="192" t="s">
        <v>5</v>
      </c>
      <c r="F7" s="18" t="s">
        <v>5</v>
      </c>
      <c r="G7" s="192" t="s">
        <v>5</v>
      </c>
      <c r="H7" s="192" t="s">
        <v>5</v>
      </c>
      <c r="I7" s="18" t="s">
        <v>5</v>
      </c>
      <c r="J7" s="396"/>
      <c r="K7" s="396"/>
    </row>
    <row r="8" spans="1:11" s="286" customFormat="1" ht="15">
      <c r="A8" s="310">
        <v>0</v>
      </c>
      <c r="B8" s="310">
        <v>5</v>
      </c>
      <c r="C8" s="266"/>
      <c r="D8" s="266"/>
      <c r="E8" s="269"/>
      <c r="F8" s="266"/>
      <c r="G8" s="269"/>
      <c r="H8" s="269"/>
      <c r="I8" s="311"/>
      <c r="J8" s="310">
        <v>0</v>
      </c>
      <c r="K8" s="310">
        <v>5</v>
      </c>
    </row>
    <row r="9" spans="1:11" s="286" customFormat="1" ht="15">
      <c r="A9" s="313">
        <v>1</v>
      </c>
      <c r="B9" s="313">
        <v>6</v>
      </c>
      <c r="C9" s="314"/>
      <c r="D9" s="314"/>
      <c r="E9" s="315"/>
      <c r="F9" s="314"/>
      <c r="G9" s="315"/>
      <c r="H9" s="315"/>
      <c r="I9" s="316"/>
      <c r="J9" s="313">
        <v>1</v>
      </c>
      <c r="K9" s="313">
        <v>6</v>
      </c>
    </row>
    <row r="10" spans="1:11" s="286" customFormat="1" ht="15">
      <c r="A10" s="310">
        <v>2</v>
      </c>
      <c r="B10" s="310">
        <v>7</v>
      </c>
      <c r="C10" s="266"/>
      <c r="D10" s="266"/>
      <c r="E10" s="269"/>
      <c r="F10" s="266"/>
      <c r="G10" s="269"/>
      <c r="H10" s="269"/>
      <c r="I10" s="311"/>
      <c r="J10" s="310">
        <v>2</v>
      </c>
      <c r="K10" s="310">
        <v>7</v>
      </c>
    </row>
    <row r="11" spans="1:11" s="286" customFormat="1" ht="15">
      <c r="A11" s="310">
        <v>3</v>
      </c>
      <c r="B11" s="310">
        <v>8</v>
      </c>
      <c r="C11" s="266"/>
      <c r="D11" s="266"/>
      <c r="E11" s="269"/>
      <c r="F11" s="266"/>
      <c r="G11" s="269"/>
      <c r="H11" s="269"/>
      <c r="I11" s="311"/>
      <c r="J11" s="310">
        <v>3</v>
      </c>
      <c r="K11" s="310">
        <v>8</v>
      </c>
    </row>
    <row r="12" spans="1:11" s="286" customFormat="1" ht="15">
      <c r="A12" s="310">
        <v>4</v>
      </c>
      <c r="B12" s="310">
        <f aca="true" t="shared" si="0" ref="B12:B27">B11+1</f>
        <v>9</v>
      </c>
      <c r="C12" s="266"/>
      <c r="D12" s="266"/>
      <c r="E12" s="269"/>
      <c r="F12" s="266"/>
      <c r="G12" s="269"/>
      <c r="H12" s="269"/>
      <c r="I12" s="311"/>
      <c r="J12" s="310">
        <v>4</v>
      </c>
      <c r="K12" s="310">
        <f aca="true" t="shared" si="1" ref="K12:K27">K11+1</f>
        <v>9</v>
      </c>
    </row>
    <row r="13" spans="1:11" s="286" customFormat="1" ht="15">
      <c r="A13" s="312">
        <v>5</v>
      </c>
      <c r="B13" s="312">
        <f t="shared" si="0"/>
        <v>10</v>
      </c>
      <c r="C13" s="266"/>
      <c r="D13" s="266"/>
      <c r="E13" s="269"/>
      <c r="F13" s="266"/>
      <c r="G13" s="269"/>
      <c r="H13" s="269"/>
      <c r="I13" s="311"/>
      <c r="J13" s="312">
        <v>5</v>
      </c>
      <c r="K13" s="312">
        <f t="shared" si="1"/>
        <v>10</v>
      </c>
    </row>
    <row r="14" spans="1:11" s="286" customFormat="1" ht="15">
      <c r="A14" s="310">
        <f aca="true" t="shared" si="2" ref="A14:A27">A13+1</f>
        <v>6</v>
      </c>
      <c r="B14" s="310">
        <f t="shared" si="0"/>
        <v>11</v>
      </c>
      <c r="C14" s="266"/>
      <c r="D14" s="266"/>
      <c r="E14" s="269"/>
      <c r="F14" s="266"/>
      <c r="G14" s="269"/>
      <c r="H14" s="269"/>
      <c r="I14" s="311"/>
      <c r="J14" s="310">
        <f aca="true" t="shared" si="3" ref="J14:J27">J13+1</f>
        <v>6</v>
      </c>
      <c r="K14" s="310">
        <f t="shared" si="1"/>
        <v>11</v>
      </c>
    </row>
    <row r="15" spans="1:11" s="286" customFormat="1" ht="15">
      <c r="A15" s="313">
        <f t="shared" si="2"/>
        <v>7</v>
      </c>
      <c r="B15" s="313">
        <f t="shared" si="0"/>
        <v>12</v>
      </c>
      <c r="C15" s="314"/>
      <c r="D15" s="314"/>
      <c r="E15" s="315"/>
      <c r="F15" s="314"/>
      <c r="G15" s="315"/>
      <c r="H15" s="315"/>
      <c r="I15" s="316"/>
      <c r="J15" s="313">
        <f t="shared" si="3"/>
        <v>7</v>
      </c>
      <c r="K15" s="313">
        <f t="shared" si="1"/>
        <v>12</v>
      </c>
    </row>
    <row r="16" spans="1:11" s="286" customFormat="1" ht="15">
      <c r="A16" s="310">
        <f t="shared" si="2"/>
        <v>8</v>
      </c>
      <c r="B16" s="310">
        <f t="shared" si="0"/>
        <v>13</v>
      </c>
      <c r="C16" s="266"/>
      <c r="D16" s="266"/>
      <c r="E16" s="269"/>
      <c r="F16" s="266"/>
      <c r="G16" s="269"/>
      <c r="H16" s="269"/>
      <c r="I16" s="311"/>
      <c r="J16" s="310">
        <f t="shared" si="3"/>
        <v>8</v>
      </c>
      <c r="K16" s="310">
        <f t="shared" si="1"/>
        <v>13</v>
      </c>
    </row>
    <row r="17" spans="1:11" s="286" customFormat="1" ht="15">
      <c r="A17" s="310">
        <f t="shared" si="2"/>
        <v>9</v>
      </c>
      <c r="B17" s="310">
        <f t="shared" si="0"/>
        <v>14</v>
      </c>
      <c r="C17" s="266"/>
      <c r="D17" s="266"/>
      <c r="E17" s="269"/>
      <c r="F17" s="266"/>
      <c r="G17" s="269"/>
      <c r="H17" s="269"/>
      <c r="I17" s="311"/>
      <c r="J17" s="310">
        <f t="shared" si="3"/>
        <v>9</v>
      </c>
      <c r="K17" s="310">
        <f t="shared" si="1"/>
        <v>14</v>
      </c>
    </row>
    <row r="18" spans="1:11" s="286" customFormat="1" ht="15">
      <c r="A18" s="313">
        <f t="shared" si="2"/>
        <v>10</v>
      </c>
      <c r="B18" s="313">
        <f t="shared" si="0"/>
        <v>15</v>
      </c>
      <c r="C18" s="314"/>
      <c r="D18" s="314"/>
      <c r="E18" s="315"/>
      <c r="F18" s="314"/>
      <c r="G18" s="315"/>
      <c r="H18" s="315"/>
      <c r="I18" s="316"/>
      <c r="J18" s="313">
        <f t="shared" si="3"/>
        <v>10</v>
      </c>
      <c r="K18" s="313">
        <f t="shared" si="1"/>
        <v>15</v>
      </c>
    </row>
    <row r="19" spans="1:11" s="286" customFormat="1" ht="15">
      <c r="A19" s="310">
        <f t="shared" si="2"/>
        <v>11</v>
      </c>
      <c r="B19" s="310">
        <f t="shared" si="0"/>
        <v>16</v>
      </c>
      <c r="C19" s="266"/>
      <c r="D19" s="266"/>
      <c r="E19" s="269"/>
      <c r="F19" s="266"/>
      <c r="G19" s="269"/>
      <c r="H19" s="269"/>
      <c r="I19" s="311"/>
      <c r="J19" s="310">
        <f t="shared" si="3"/>
        <v>11</v>
      </c>
      <c r="K19" s="310">
        <f t="shared" si="1"/>
        <v>16</v>
      </c>
    </row>
    <row r="20" spans="1:11" s="286" customFormat="1" ht="15">
      <c r="A20" s="312">
        <f t="shared" si="2"/>
        <v>12</v>
      </c>
      <c r="B20" s="312">
        <f t="shared" si="0"/>
        <v>17</v>
      </c>
      <c r="C20" s="266"/>
      <c r="D20" s="266"/>
      <c r="E20" s="269"/>
      <c r="F20" s="266"/>
      <c r="G20" s="269"/>
      <c r="H20" s="269"/>
      <c r="I20" s="311"/>
      <c r="J20" s="312">
        <f t="shared" si="3"/>
        <v>12</v>
      </c>
      <c r="K20" s="312">
        <f t="shared" si="1"/>
        <v>17</v>
      </c>
    </row>
    <row r="21" spans="1:11" s="286" customFormat="1" ht="15">
      <c r="A21" s="310">
        <f t="shared" si="2"/>
        <v>13</v>
      </c>
      <c r="B21" s="310">
        <f t="shared" si="0"/>
        <v>18</v>
      </c>
      <c r="C21" s="266"/>
      <c r="D21" s="266"/>
      <c r="E21" s="269"/>
      <c r="F21" s="266"/>
      <c r="G21" s="269"/>
      <c r="H21" s="269"/>
      <c r="I21" s="311"/>
      <c r="J21" s="310">
        <f t="shared" si="3"/>
        <v>13</v>
      </c>
      <c r="K21" s="310">
        <f t="shared" si="1"/>
        <v>18</v>
      </c>
    </row>
    <row r="22" spans="1:11" s="286" customFormat="1" ht="15">
      <c r="A22" s="310">
        <f t="shared" si="2"/>
        <v>14</v>
      </c>
      <c r="B22" s="310">
        <f t="shared" si="0"/>
        <v>19</v>
      </c>
      <c r="C22" s="266"/>
      <c r="D22" s="266"/>
      <c r="E22" s="269"/>
      <c r="F22" s="266"/>
      <c r="G22" s="269"/>
      <c r="H22" s="269"/>
      <c r="I22" s="311"/>
      <c r="J22" s="310">
        <f t="shared" si="3"/>
        <v>14</v>
      </c>
      <c r="K22" s="310">
        <f t="shared" si="1"/>
        <v>19</v>
      </c>
    </row>
    <row r="23" spans="1:11" s="286" customFormat="1" ht="15">
      <c r="A23" s="312">
        <f t="shared" si="2"/>
        <v>15</v>
      </c>
      <c r="B23" s="312">
        <f t="shared" si="0"/>
        <v>20</v>
      </c>
      <c r="C23" s="266"/>
      <c r="D23" s="266"/>
      <c r="E23" s="269"/>
      <c r="F23" s="266"/>
      <c r="G23" s="269"/>
      <c r="H23" s="269"/>
      <c r="I23" s="311"/>
      <c r="J23" s="312">
        <f t="shared" si="3"/>
        <v>15</v>
      </c>
      <c r="K23" s="312">
        <f t="shared" si="1"/>
        <v>20</v>
      </c>
    </row>
    <row r="24" spans="1:11" s="286" customFormat="1" ht="15">
      <c r="A24" s="310">
        <f t="shared" si="2"/>
        <v>16</v>
      </c>
      <c r="B24" s="310">
        <f t="shared" si="0"/>
        <v>21</v>
      </c>
      <c r="C24" s="266"/>
      <c r="D24" s="266"/>
      <c r="E24" s="269"/>
      <c r="F24" s="266"/>
      <c r="G24" s="269"/>
      <c r="H24" s="269"/>
      <c r="I24" s="311"/>
      <c r="J24" s="310">
        <f t="shared" si="3"/>
        <v>16</v>
      </c>
      <c r="K24" s="310">
        <f t="shared" si="1"/>
        <v>21</v>
      </c>
    </row>
    <row r="25" spans="1:11" s="286" customFormat="1" ht="15">
      <c r="A25" s="310">
        <f t="shared" si="2"/>
        <v>17</v>
      </c>
      <c r="B25" s="310">
        <f t="shared" si="0"/>
        <v>22</v>
      </c>
      <c r="C25" s="266"/>
      <c r="D25" s="266"/>
      <c r="E25" s="269"/>
      <c r="F25" s="266"/>
      <c r="G25" s="269"/>
      <c r="H25" s="269"/>
      <c r="I25" s="311"/>
      <c r="J25" s="310">
        <f t="shared" si="3"/>
        <v>17</v>
      </c>
      <c r="K25" s="310">
        <f t="shared" si="1"/>
        <v>22</v>
      </c>
    </row>
    <row r="26" spans="1:11" s="286" customFormat="1" ht="15">
      <c r="A26" s="313">
        <f t="shared" si="2"/>
        <v>18</v>
      </c>
      <c r="B26" s="313">
        <f t="shared" si="0"/>
        <v>23</v>
      </c>
      <c r="C26" s="314"/>
      <c r="D26" s="314"/>
      <c r="E26" s="315"/>
      <c r="F26" s="314"/>
      <c r="G26" s="315"/>
      <c r="H26" s="315"/>
      <c r="I26" s="316"/>
      <c r="J26" s="313">
        <f t="shared" si="3"/>
        <v>18</v>
      </c>
      <c r="K26" s="313">
        <f t="shared" si="1"/>
        <v>23</v>
      </c>
    </row>
    <row r="27" spans="1:11" s="286" customFormat="1" ht="15">
      <c r="A27" s="310">
        <f t="shared" si="2"/>
        <v>19</v>
      </c>
      <c r="B27" s="310">
        <f t="shared" si="0"/>
        <v>24</v>
      </c>
      <c r="C27" s="266"/>
      <c r="D27" s="266"/>
      <c r="E27" s="269"/>
      <c r="F27" s="266"/>
      <c r="G27" s="269"/>
      <c r="H27" s="269"/>
      <c r="I27" s="311"/>
      <c r="J27" s="310">
        <f t="shared" si="3"/>
        <v>19</v>
      </c>
      <c r="K27" s="310">
        <f t="shared" si="1"/>
        <v>24</v>
      </c>
    </row>
    <row r="28" spans="1:11" s="286" customFormat="1" ht="15">
      <c r="A28" s="310">
        <v>20</v>
      </c>
      <c r="B28" s="310">
        <v>1</v>
      </c>
      <c r="C28" s="266"/>
      <c r="D28" s="266"/>
      <c r="E28" s="269"/>
      <c r="F28" s="266"/>
      <c r="G28" s="269"/>
      <c r="H28" s="269"/>
      <c r="I28" s="311"/>
      <c r="J28" s="310">
        <v>20</v>
      </c>
      <c r="K28" s="310">
        <v>1</v>
      </c>
    </row>
    <row r="29" spans="1:11" s="286" customFormat="1" ht="15">
      <c r="A29" s="310">
        <f aca="true" t="shared" si="4" ref="A29:B32">A28+1</f>
        <v>21</v>
      </c>
      <c r="B29" s="310">
        <f t="shared" si="4"/>
        <v>2</v>
      </c>
      <c r="C29" s="266"/>
      <c r="D29" s="266"/>
      <c r="E29" s="269"/>
      <c r="F29" s="266"/>
      <c r="G29" s="269"/>
      <c r="H29" s="269"/>
      <c r="I29" s="311"/>
      <c r="J29" s="310">
        <f aca="true" t="shared" si="5" ref="J29:K32">J28+1</f>
        <v>21</v>
      </c>
      <c r="K29" s="310">
        <f t="shared" si="5"/>
        <v>2</v>
      </c>
    </row>
    <row r="30" spans="1:11" s="286" customFormat="1" ht="15">
      <c r="A30" s="310">
        <f t="shared" si="4"/>
        <v>22</v>
      </c>
      <c r="B30" s="310">
        <f t="shared" si="4"/>
        <v>3</v>
      </c>
      <c r="C30" s="266"/>
      <c r="D30" s="266"/>
      <c r="E30" s="269"/>
      <c r="F30" s="266"/>
      <c r="G30" s="269"/>
      <c r="H30" s="269"/>
      <c r="I30" s="311"/>
      <c r="J30" s="310">
        <f t="shared" si="5"/>
        <v>22</v>
      </c>
      <c r="K30" s="310">
        <f t="shared" si="5"/>
        <v>3</v>
      </c>
    </row>
    <row r="31" spans="1:11" s="286" customFormat="1" ht="15">
      <c r="A31" s="312">
        <f t="shared" si="4"/>
        <v>23</v>
      </c>
      <c r="B31" s="312">
        <f t="shared" si="4"/>
        <v>4</v>
      </c>
      <c r="C31" s="266"/>
      <c r="D31" s="266"/>
      <c r="E31" s="269"/>
      <c r="F31" s="266"/>
      <c r="G31" s="269"/>
      <c r="H31" s="269"/>
      <c r="I31" s="311"/>
      <c r="J31" s="312">
        <f t="shared" si="5"/>
        <v>23</v>
      </c>
      <c r="K31" s="312">
        <f t="shared" si="5"/>
        <v>4</v>
      </c>
    </row>
    <row r="32" spans="1:11" s="286" customFormat="1" ht="15">
      <c r="A32" s="310">
        <f t="shared" si="4"/>
        <v>24</v>
      </c>
      <c r="B32" s="310">
        <f t="shared" si="4"/>
        <v>5</v>
      </c>
      <c r="C32" s="266"/>
      <c r="D32" s="266"/>
      <c r="E32" s="269"/>
      <c r="F32" s="266"/>
      <c r="G32" s="269"/>
      <c r="H32" s="269"/>
      <c r="I32" s="311"/>
      <c r="J32" s="310">
        <f t="shared" si="5"/>
        <v>24</v>
      </c>
      <c r="K32" s="310">
        <f t="shared" si="5"/>
        <v>5</v>
      </c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</sheetData>
  <sheetProtection/>
  <mergeCells count="5">
    <mergeCell ref="K5:K7"/>
    <mergeCell ref="B2:G2"/>
    <mergeCell ref="A5:A7"/>
    <mergeCell ref="B5:B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0"/>
  <sheetViews>
    <sheetView zoomScale="80" zoomScaleNormal="80" zoomScalePageLayoutView="0" workbookViewId="0" topLeftCell="A5">
      <selection activeCell="T31" sqref="A24:T31"/>
    </sheetView>
  </sheetViews>
  <sheetFormatPr defaultColWidth="9.140625" defaultRowHeight="15"/>
  <cols>
    <col min="1" max="16384" width="9.140625" style="6" customWidth="1"/>
  </cols>
  <sheetData>
    <row r="1" ht="15">
      <c r="C1" s="6" t="s">
        <v>393</v>
      </c>
    </row>
    <row r="2" spans="1:21" ht="15">
      <c r="A2" s="209"/>
      <c r="B2" s="386"/>
      <c r="C2" s="386"/>
      <c r="D2" s="386"/>
      <c r="E2" s="386"/>
      <c r="F2" s="386"/>
      <c r="G2" s="206"/>
      <c r="M2" s="207"/>
      <c r="N2" s="208"/>
      <c r="O2" s="209" t="s">
        <v>0</v>
      </c>
      <c r="P2" s="209"/>
      <c r="Q2" s="209"/>
      <c r="R2" s="209"/>
      <c r="S2" s="209"/>
      <c r="T2" s="209"/>
      <c r="U2" s="209"/>
    </row>
    <row r="3" spans="1:21" ht="15">
      <c r="A3" s="209"/>
      <c r="B3" s="386" t="s">
        <v>271</v>
      </c>
      <c r="C3" s="386"/>
      <c r="D3" s="386"/>
      <c r="E3" s="386"/>
      <c r="F3" s="386"/>
      <c r="G3" s="206"/>
      <c r="M3" s="207"/>
      <c r="N3" s="208"/>
      <c r="O3" s="209" t="s">
        <v>238</v>
      </c>
      <c r="P3" s="209"/>
      <c r="Q3" s="209"/>
      <c r="R3" s="209"/>
      <c r="S3" s="209"/>
      <c r="T3" s="209"/>
      <c r="U3" s="209"/>
    </row>
    <row r="4" spans="1:21" ht="15">
      <c r="A4" s="209"/>
      <c r="B4" s="206"/>
      <c r="C4" s="206"/>
      <c r="D4" s="206"/>
      <c r="E4" s="206"/>
      <c r="F4" s="206"/>
      <c r="G4" s="206"/>
      <c r="M4" s="207"/>
      <c r="N4" s="208"/>
      <c r="O4" s="209"/>
      <c r="P4" s="209" t="s">
        <v>360</v>
      </c>
      <c r="Q4" s="209"/>
      <c r="R4" s="209"/>
      <c r="S4" s="209"/>
      <c r="T4" s="209"/>
      <c r="U4" s="209"/>
    </row>
    <row r="5" spans="1:34" ht="15" customHeight="1">
      <c r="A5" s="381" t="s">
        <v>1</v>
      </c>
      <c r="B5" s="381" t="s">
        <v>11</v>
      </c>
      <c r="C5" s="398" t="s">
        <v>28</v>
      </c>
      <c r="D5" s="398"/>
      <c r="E5" s="393" t="s">
        <v>17</v>
      </c>
      <c r="F5" s="393"/>
      <c r="G5" s="221" t="s">
        <v>37</v>
      </c>
      <c r="H5" s="220" t="s">
        <v>38</v>
      </c>
      <c r="I5" s="221" t="s">
        <v>39</v>
      </c>
      <c r="J5" s="220" t="s">
        <v>244</v>
      </c>
      <c r="K5" s="221" t="s">
        <v>239</v>
      </c>
      <c r="L5" s="203" t="s">
        <v>240</v>
      </c>
      <c r="M5" s="203" t="s">
        <v>33</v>
      </c>
      <c r="N5" s="20" t="s">
        <v>32</v>
      </c>
      <c r="O5" s="203" t="s">
        <v>31</v>
      </c>
      <c r="P5" s="20" t="s">
        <v>30</v>
      </c>
      <c r="Q5" s="381" t="s">
        <v>11</v>
      </c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</row>
    <row r="6" spans="1:34" ht="15" customHeight="1">
      <c r="A6" s="381"/>
      <c r="B6" s="381"/>
      <c r="C6" s="398"/>
      <c r="D6" s="398"/>
      <c r="E6" s="393"/>
      <c r="F6" s="393"/>
      <c r="G6" s="203"/>
      <c r="H6" s="20"/>
      <c r="I6" s="203"/>
      <c r="J6" s="20"/>
      <c r="K6" s="203"/>
      <c r="L6" s="203"/>
      <c r="M6" s="203"/>
      <c r="N6" s="20"/>
      <c r="O6" s="203"/>
      <c r="P6" s="20"/>
      <c r="Q6" s="381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</row>
    <row r="7" spans="1:34" ht="15">
      <c r="A7" s="381"/>
      <c r="B7" s="381"/>
      <c r="C7" s="210" t="s">
        <v>5</v>
      </c>
      <c r="D7" s="203" t="s">
        <v>6</v>
      </c>
      <c r="E7" s="211" t="s">
        <v>5</v>
      </c>
      <c r="F7" s="203" t="s">
        <v>6</v>
      </c>
      <c r="G7" s="203" t="s">
        <v>5</v>
      </c>
      <c r="H7" s="210" t="s">
        <v>5</v>
      </c>
      <c r="I7" s="211" t="s">
        <v>5</v>
      </c>
      <c r="J7" s="20" t="s">
        <v>5</v>
      </c>
      <c r="K7" s="211" t="s">
        <v>5</v>
      </c>
      <c r="L7" s="203" t="s">
        <v>5</v>
      </c>
      <c r="M7" s="203" t="s">
        <v>5</v>
      </c>
      <c r="N7" s="210" t="s">
        <v>5</v>
      </c>
      <c r="O7" s="211" t="s">
        <v>5</v>
      </c>
      <c r="P7" s="20" t="s">
        <v>5</v>
      </c>
      <c r="Q7" s="381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</row>
    <row r="8" spans="1:34" s="245" customFormat="1" ht="14.25" customHeight="1">
      <c r="A8" s="257">
        <v>0</v>
      </c>
      <c r="B8" s="257">
        <v>5</v>
      </c>
      <c r="C8" s="259">
        <v>50</v>
      </c>
      <c r="D8" s="258">
        <v>6</v>
      </c>
      <c r="E8" s="258">
        <v>100</v>
      </c>
      <c r="F8" s="258">
        <v>6</v>
      </c>
      <c r="G8" s="258">
        <v>50</v>
      </c>
      <c r="H8" s="259">
        <v>40</v>
      </c>
      <c r="I8" s="258">
        <v>60</v>
      </c>
      <c r="J8" s="258">
        <v>5</v>
      </c>
      <c r="K8" s="258">
        <v>5</v>
      </c>
      <c r="L8" s="258">
        <v>5</v>
      </c>
      <c r="M8" s="258">
        <v>10</v>
      </c>
      <c r="N8" s="259">
        <v>10</v>
      </c>
      <c r="O8" s="258">
        <v>5</v>
      </c>
      <c r="P8" s="258">
        <v>10</v>
      </c>
      <c r="Q8" s="257">
        <v>5</v>
      </c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</row>
    <row r="9" spans="1:34" s="324" customFormat="1" ht="15">
      <c r="A9" s="247">
        <v>1</v>
      </c>
      <c r="B9" s="247">
        <v>6</v>
      </c>
      <c r="C9" s="249">
        <v>100</v>
      </c>
      <c r="D9" s="248">
        <v>6</v>
      </c>
      <c r="E9" s="248">
        <v>290</v>
      </c>
      <c r="F9" s="248">
        <v>6</v>
      </c>
      <c r="G9" s="248">
        <v>50</v>
      </c>
      <c r="H9" s="249">
        <v>40</v>
      </c>
      <c r="I9" s="248">
        <v>80</v>
      </c>
      <c r="J9" s="248">
        <v>5</v>
      </c>
      <c r="K9" s="248">
        <v>5</v>
      </c>
      <c r="L9" s="248">
        <v>5</v>
      </c>
      <c r="M9" s="248">
        <v>10</v>
      </c>
      <c r="N9" s="249">
        <v>10</v>
      </c>
      <c r="O9" s="248">
        <v>5</v>
      </c>
      <c r="P9" s="248">
        <v>10</v>
      </c>
      <c r="Q9" s="247">
        <v>6</v>
      </c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</row>
    <row r="10" spans="1:34" s="245" customFormat="1" ht="15">
      <c r="A10" s="257">
        <v>2</v>
      </c>
      <c r="B10" s="257">
        <v>7</v>
      </c>
      <c r="C10" s="259">
        <v>150</v>
      </c>
      <c r="D10" s="258">
        <v>6</v>
      </c>
      <c r="E10" s="258">
        <v>270</v>
      </c>
      <c r="F10" s="258">
        <v>6</v>
      </c>
      <c r="G10" s="258">
        <v>80</v>
      </c>
      <c r="H10" s="259">
        <v>50</v>
      </c>
      <c r="I10" s="258">
        <v>80</v>
      </c>
      <c r="J10" s="258">
        <v>10</v>
      </c>
      <c r="K10" s="258">
        <v>5</v>
      </c>
      <c r="L10" s="258">
        <v>5</v>
      </c>
      <c r="M10" s="258">
        <v>10</v>
      </c>
      <c r="N10" s="259">
        <v>30</v>
      </c>
      <c r="O10" s="258">
        <v>10</v>
      </c>
      <c r="P10" s="258">
        <v>30</v>
      </c>
      <c r="Q10" s="257">
        <v>7</v>
      </c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</row>
    <row r="11" spans="1:34" s="245" customFormat="1" ht="15">
      <c r="A11" s="257">
        <v>3</v>
      </c>
      <c r="B11" s="257">
        <v>8</v>
      </c>
      <c r="C11" s="259">
        <v>250</v>
      </c>
      <c r="D11" s="258">
        <v>6</v>
      </c>
      <c r="E11" s="258">
        <v>250</v>
      </c>
      <c r="F11" s="258">
        <v>6</v>
      </c>
      <c r="G11" s="258">
        <v>95</v>
      </c>
      <c r="H11" s="259">
        <v>60</v>
      </c>
      <c r="I11" s="258">
        <v>80</v>
      </c>
      <c r="J11" s="258">
        <v>10</v>
      </c>
      <c r="K11" s="258">
        <v>10</v>
      </c>
      <c r="L11" s="258">
        <v>5</v>
      </c>
      <c r="M11" s="258">
        <v>10</v>
      </c>
      <c r="N11" s="259">
        <v>60</v>
      </c>
      <c r="O11" s="258">
        <v>20</v>
      </c>
      <c r="P11" s="258">
        <v>55</v>
      </c>
      <c r="Q11" s="257">
        <v>8</v>
      </c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</row>
    <row r="12" spans="1:34" s="245" customFormat="1" ht="15">
      <c r="A12" s="257">
        <f aca="true" t="shared" si="0" ref="A12:B27">A11+1</f>
        <v>4</v>
      </c>
      <c r="B12" s="257">
        <f t="shared" si="0"/>
        <v>9</v>
      </c>
      <c r="C12" s="259">
        <v>280</v>
      </c>
      <c r="D12" s="258">
        <v>6</v>
      </c>
      <c r="E12" s="258">
        <v>240</v>
      </c>
      <c r="F12" s="258">
        <v>6</v>
      </c>
      <c r="G12" s="258">
        <v>100</v>
      </c>
      <c r="H12" s="259">
        <v>70</v>
      </c>
      <c r="I12" s="258">
        <v>75</v>
      </c>
      <c r="J12" s="258">
        <v>10</v>
      </c>
      <c r="K12" s="258">
        <v>10</v>
      </c>
      <c r="L12" s="258">
        <v>5</v>
      </c>
      <c r="M12" s="258">
        <v>10</v>
      </c>
      <c r="N12" s="259">
        <v>60</v>
      </c>
      <c r="O12" s="258">
        <v>30</v>
      </c>
      <c r="P12" s="258">
        <v>50</v>
      </c>
      <c r="Q12" s="257">
        <f aca="true" t="shared" si="1" ref="Q12:Q27">Q11+1</f>
        <v>9</v>
      </c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</row>
    <row r="13" spans="1:34" s="243" customFormat="1" ht="15">
      <c r="A13" s="261">
        <f t="shared" si="0"/>
        <v>5</v>
      </c>
      <c r="B13" s="261">
        <f t="shared" si="0"/>
        <v>10</v>
      </c>
      <c r="C13" s="259">
        <v>300</v>
      </c>
      <c r="D13" s="258">
        <v>6</v>
      </c>
      <c r="E13" s="258">
        <v>250</v>
      </c>
      <c r="F13" s="258">
        <v>6</v>
      </c>
      <c r="G13" s="258">
        <v>100</v>
      </c>
      <c r="H13" s="259">
        <v>70</v>
      </c>
      <c r="I13" s="258">
        <v>80</v>
      </c>
      <c r="J13" s="258">
        <v>10</v>
      </c>
      <c r="K13" s="258">
        <v>10</v>
      </c>
      <c r="L13" s="258">
        <v>5</v>
      </c>
      <c r="M13" s="258">
        <v>10</v>
      </c>
      <c r="N13" s="259">
        <v>70</v>
      </c>
      <c r="O13" s="258">
        <v>40</v>
      </c>
      <c r="P13" s="258">
        <v>60</v>
      </c>
      <c r="Q13" s="261">
        <f t="shared" si="1"/>
        <v>10</v>
      </c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</row>
    <row r="14" spans="1:34" s="246" customFormat="1" ht="15">
      <c r="A14" s="257">
        <f t="shared" si="0"/>
        <v>6</v>
      </c>
      <c r="B14" s="257">
        <f t="shared" si="0"/>
        <v>11</v>
      </c>
      <c r="C14" s="259">
        <v>310</v>
      </c>
      <c r="D14" s="258">
        <v>6</v>
      </c>
      <c r="E14" s="258">
        <v>250</v>
      </c>
      <c r="F14" s="258">
        <v>6</v>
      </c>
      <c r="G14" s="258">
        <v>115</v>
      </c>
      <c r="H14" s="259">
        <v>85</v>
      </c>
      <c r="I14" s="258">
        <v>75</v>
      </c>
      <c r="J14" s="258">
        <v>10</v>
      </c>
      <c r="K14" s="258">
        <v>15</v>
      </c>
      <c r="L14" s="258">
        <v>5</v>
      </c>
      <c r="M14" s="258">
        <v>10</v>
      </c>
      <c r="N14" s="259">
        <v>80</v>
      </c>
      <c r="O14" s="258">
        <v>40</v>
      </c>
      <c r="P14" s="258">
        <v>58</v>
      </c>
      <c r="Q14" s="257">
        <f t="shared" si="1"/>
        <v>11</v>
      </c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</row>
    <row r="15" spans="1:34" s="325" customFormat="1" ht="15">
      <c r="A15" s="247">
        <f t="shared" si="0"/>
        <v>7</v>
      </c>
      <c r="B15" s="247">
        <f t="shared" si="0"/>
        <v>12</v>
      </c>
      <c r="C15" s="249">
        <v>300</v>
      </c>
      <c r="D15" s="248">
        <v>6</v>
      </c>
      <c r="E15" s="248">
        <v>250</v>
      </c>
      <c r="F15" s="248">
        <v>6</v>
      </c>
      <c r="G15" s="248">
        <v>120</v>
      </c>
      <c r="H15" s="249">
        <v>90</v>
      </c>
      <c r="I15" s="248">
        <v>70</v>
      </c>
      <c r="J15" s="248">
        <v>10</v>
      </c>
      <c r="K15" s="248">
        <v>15</v>
      </c>
      <c r="L15" s="248">
        <v>5</v>
      </c>
      <c r="M15" s="248">
        <v>10</v>
      </c>
      <c r="N15" s="249">
        <v>60</v>
      </c>
      <c r="O15" s="248">
        <v>30</v>
      </c>
      <c r="P15" s="248">
        <v>55</v>
      </c>
      <c r="Q15" s="247">
        <f t="shared" si="1"/>
        <v>12</v>
      </c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</row>
    <row r="16" spans="1:34" s="245" customFormat="1" ht="15">
      <c r="A16" s="257">
        <f t="shared" si="0"/>
        <v>8</v>
      </c>
      <c r="B16" s="257">
        <f t="shared" si="0"/>
        <v>13</v>
      </c>
      <c r="C16" s="259">
        <v>270</v>
      </c>
      <c r="D16" s="258">
        <v>6</v>
      </c>
      <c r="E16" s="258">
        <v>250</v>
      </c>
      <c r="F16" s="258">
        <v>6</v>
      </c>
      <c r="G16" s="258">
        <v>120</v>
      </c>
      <c r="H16" s="259">
        <v>90</v>
      </c>
      <c r="I16" s="258">
        <v>60</v>
      </c>
      <c r="J16" s="258">
        <v>10</v>
      </c>
      <c r="K16" s="258">
        <v>20</v>
      </c>
      <c r="L16" s="258">
        <v>5</v>
      </c>
      <c r="M16" s="258">
        <v>10</v>
      </c>
      <c r="N16" s="259">
        <v>60</v>
      </c>
      <c r="O16" s="258">
        <v>30</v>
      </c>
      <c r="P16" s="258">
        <v>50</v>
      </c>
      <c r="Q16" s="257">
        <f t="shared" si="1"/>
        <v>13</v>
      </c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</row>
    <row r="17" spans="1:34" s="245" customFormat="1" ht="15">
      <c r="A17" s="257">
        <f t="shared" si="0"/>
        <v>9</v>
      </c>
      <c r="B17" s="257">
        <f t="shared" si="0"/>
        <v>14</v>
      </c>
      <c r="C17" s="258">
        <v>250</v>
      </c>
      <c r="D17" s="258">
        <v>6</v>
      </c>
      <c r="E17" s="258">
        <v>250</v>
      </c>
      <c r="F17" s="258">
        <v>6</v>
      </c>
      <c r="G17" s="258">
        <v>120</v>
      </c>
      <c r="H17" s="259">
        <v>90</v>
      </c>
      <c r="I17" s="258">
        <v>45</v>
      </c>
      <c r="J17" s="258">
        <v>20</v>
      </c>
      <c r="K17" s="258">
        <v>15</v>
      </c>
      <c r="L17" s="258">
        <v>5</v>
      </c>
      <c r="M17" s="258">
        <v>10</v>
      </c>
      <c r="N17" s="259">
        <v>70</v>
      </c>
      <c r="O17" s="258">
        <v>20</v>
      </c>
      <c r="P17" s="258">
        <v>50</v>
      </c>
      <c r="Q17" s="257">
        <f t="shared" si="1"/>
        <v>14</v>
      </c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</row>
    <row r="18" spans="1:34" s="325" customFormat="1" ht="15">
      <c r="A18" s="247">
        <f t="shared" si="0"/>
        <v>10</v>
      </c>
      <c r="B18" s="247">
        <f t="shared" si="0"/>
        <v>15</v>
      </c>
      <c r="C18" s="249">
        <v>240</v>
      </c>
      <c r="D18" s="248">
        <v>6</v>
      </c>
      <c r="E18" s="248">
        <v>250</v>
      </c>
      <c r="F18" s="248">
        <v>6</v>
      </c>
      <c r="G18" s="248">
        <v>120</v>
      </c>
      <c r="H18" s="249">
        <v>90</v>
      </c>
      <c r="I18" s="248">
        <v>30</v>
      </c>
      <c r="J18" s="248">
        <v>20</v>
      </c>
      <c r="K18" s="248">
        <v>10</v>
      </c>
      <c r="L18" s="248">
        <v>5</v>
      </c>
      <c r="M18" s="248">
        <v>10</v>
      </c>
      <c r="N18" s="249">
        <v>80</v>
      </c>
      <c r="O18" s="248">
        <v>20</v>
      </c>
      <c r="P18" s="248">
        <v>70</v>
      </c>
      <c r="Q18" s="247">
        <f t="shared" si="1"/>
        <v>15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</row>
    <row r="19" spans="1:34" s="245" customFormat="1" ht="15">
      <c r="A19" s="257">
        <f t="shared" si="0"/>
        <v>11</v>
      </c>
      <c r="B19" s="257">
        <f t="shared" si="0"/>
        <v>16</v>
      </c>
      <c r="C19" s="259">
        <v>220</v>
      </c>
      <c r="D19" s="258">
        <v>6</v>
      </c>
      <c r="E19" s="258">
        <v>250</v>
      </c>
      <c r="F19" s="258">
        <v>6</v>
      </c>
      <c r="G19" s="258">
        <v>110</v>
      </c>
      <c r="H19" s="259">
        <v>80</v>
      </c>
      <c r="I19" s="258">
        <v>20</v>
      </c>
      <c r="J19" s="258">
        <v>20</v>
      </c>
      <c r="K19" s="258">
        <v>15</v>
      </c>
      <c r="L19" s="258">
        <v>5</v>
      </c>
      <c r="M19" s="258">
        <v>10</v>
      </c>
      <c r="N19" s="259">
        <v>70</v>
      </c>
      <c r="O19" s="258">
        <v>15</v>
      </c>
      <c r="P19" s="258">
        <v>70</v>
      </c>
      <c r="Q19" s="257">
        <f t="shared" si="1"/>
        <v>16</v>
      </c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</row>
    <row r="20" spans="1:34" s="243" customFormat="1" ht="15">
      <c r="A20" s="261">
        <f t="shared" si="0"/>
        <v>12</v>
      </c>
      <c r="B20" s="261">
        <f t="shared" si="0"/>
        <v>17</v>
      </c>
      <c r="C20" s="259">
        <v>200</v>
      </c>
      <c r="D20" s="258">
        <v>6</v>
      </c>
      <c r="E20" s="258">
        <v>250</v>
      </c>
      <c r="F20" s="258">
        <v>6</v>
      </c>
      <c r="G20" s="258">
        <v>110</v>
      </c>
      <c r="H20" s="259">
        <v>80</v>
      </c>
      <c r="I20" s="258">
        <v>20</v>
      </c>
      <c r="J20" s="258">
        <v>20</v>
      </c>
      <c r="K20" s="258">
        <v>15</v>
      </c>
      <c r="L20" s="258">
        <v>5</v>
      </c>
      <c r="M20" s="258">
        <v>10</v>
      </c>
      <c r="N20" s="259">
        <v>70</v>
      </c>
      <c r="O20" s="258">
        <v>15</v>
      </c>
      <c r="P20" s="258">
        <v>60</v>
      </c>
      <c r="Q20" s="261">
        <f t="shared" si="1"/>
        <v>17</v>
      </c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</row>
    <row r="21" spans="1:34" s="245" customFormat="1" ht="15">
      <c r="A21" s="257">
        <f t="shared" si="0"/>
        <v>13</v>
      </c>
      <c r="B21" s="257">
        <f t="shared" si="0"/>
        <v>18</v>
      </c>
      <c r="C21" s="259">
        <v>190</v>
      </c>
      <c r="D21" s="258">
        <v>6</v>
      </c>
      <c r="E21" s="258">
        <v>250</v>
      </c>
      <c r="F21" s="258">
        <v>6</v>
      </c>
      <c r="G21" s="258">
        <v>105</v>
      </c>
      <c r="H21" s="259">
        <v>80</v>
      </c>
      <c r="I21" s="258">
        <v>10</v>
      </c>
      <c r="J21" s="258">
        <v>10</v>
      </c>
      <c r="K21" s="258">
        <v>15</v>
      </c>
      <c r="L21" s="258">
        <v>5</v>
      </c>
      <c r="M21" s="258">
        <v>10</v>
      </c>
      <c r="N21" s="259">
        <v>60</v>
      </c>
      <c r="O21" s="258">
        <v>10</v>
      </c>
      <c r="P21" s="258">
        <v>55</v>
      </c>
      <c r="Q21" s="257">
        <f t="shared" si="1"/>
        <v>18</v>
      </c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</row>
    <row r="22" spans="1:34" s="245" customFormat="1" ht="15">
      <c r="A22" s="257">
        <f t="shared" si="0"/>
        <v>14</v>
      </c>
      <c r="B22" s="257">
        <f t="shared" si="0"/>
        <v>19</v>
      </c>
      <c r="C22" s="259">
        <v>180</v>
      </c>
      <c r="D22" s="258">
        <v>6</v>
      </c>
      <c r="E22" s="367">
        <v>250</v>
      </c>
      <c r="F22" s="258">
        <v>6</v>
      </c>
      <c r="G22" s="258">
        <v>100</v>
      </c>
      <c r="H22" s="259">
        <v>75</v>
      </c>
      <c r="I22" s="258">
        <v>10</v>
      </c>
      <c r="J22" s="258">
        <v>5</v>
      </c>
      <c r="K22" s="258">
        <v>15</v>
      </c>
      <c r="L22" s="258">
        <v>5</v>
      </c>
      <c r="M22" s="258">
        <v>10</v>
      </c>
      <c r="N22" s="259">
        <v>60</v>
      </c>
      <c r="O22" s="258">
        <v>10</v>
      </c>
      <c r="P22" s="258">
        <v>55</v>
      </c>
      <c r="Q22" s="257">
        <f t="shared" si="1"/>
        <v>19</v>
      </c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</row>
    <row r="23" spans="1:34" s="244" customFormat="1" ht="15">
      <c r="A23" s="261">
        <f t="shared" si="0"/>
        <v>15</v>
      </c>
      <c r="B23" s="261">
        <f t="shared" si="0"/>
        <v>20</v>
      </c>
      <c r="C23" s="259">
        <v>180</v>
      </c>
      <c r="D23" s="258">
        <v>6</v>
      </c>
      <c r="E23" s="258">
        <v>250</v>
      </c>
      <c r="F23" s="258">
        <v>6</v>
      </c>
      <c r="G23" s="258">
        <v>105</v>
      </c>
      <c r="H23" s="259">
        <v>70</v>
      </c>
      <c r="I23" s="258">
        <v>10</v>
      </c>
      <c r="J23" s="258">
        <v>5</v>
      </c>
      <c r="K23" s="258">
        <v>15</v>
      </c>
      <c r="L23" s="258">
        <v>5</v>
      </c>
      <c r="M23" s="258">
        <v>10</v>
      </c>
      <c r="N23" s="259">
        <v>50</v>
      </c>
      <c r="O23" s="258">
        <v>10</v>
      </c>
      <c r="P23" s="258">
        <v>50</v>
      </c>
      <c r="Q23" s="261">
        <f t="shared" si="1"/>
        <v>20</v>
      </c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</row>
    <row r="24" spans="1:34" s="245" customFormat="1" ht="15">
      <c r="A24" s="257">
        <f t="shared" si="0"/>
        <v>16</v>
      </c>
      <c r="B24" s="257">
        <f t="shared" si="0"/>
        <v>21</v>
      </c>
      <c r="C24" s="259">
        <v>170</v>
      </c>
      <c r="D24" s="258">
        <v>6</v>
      </c>
      <c r="E24" s="258">
        <v>250</v>
      </c>
      <c r="F24" s="258">
        <v>6</v>
      </c>
      <c r="G24" s="258">
        <v>100</v>
      </c>
      <c r="H24" s="259">
        <v>70</v>
      </c>
      <c r="I24" s="258">
        <v>10</v>
      </c>
      <c r="J24" s="258">
        <v>5</v>
      </c>
      <c r="K24" s="258">
        <v>15</v>
      </c>
      <c r="L24" s="258">
        <v>5</v>
      </c>
      <c r="M24" s="258">
        <v>10</v>
      </c>
      <c r="N24" s="259">
        <v>50</v>
      </c>
      <c r="O24" s="258">
        <v>5</v>
      </c>
      <c r="P24" s="258">
        <v>45</v>
      </c>
      <c r="Q24" s="257">
        <f t="shared" si="1"/>
        <v>21</v>
      </c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</row>
    <row r="25" spans="1:34" s="245" customFormat="1" ht="15">
      <c r="A25" s="257">
        <f t="shared" si="0"/>
        <v>17</v>
      </c>
      <c r="B25" s="257">
        <f t="shared" si="0"/>
        <v>22</v>
      </c>
      <c r="C25" s="259">
        <v>150</v>
      </c>
      <c r="D25" s="258">
        <v>6</v>
      </c>
      <c r="E25" s="258">
        <v>250</v>
      </c>
      <c r="F25" s="258">
        <v>6</v>
      </c>
      <c r="G25" s="258">
        <v>110</v>
      </c>
      <c r="H25" s="259">
        <v>65</v>
      </c>
      <c r="I25" s="258">
        <v>10</v>
      </c>
      <c r="J25" s="258">
        <v>5</v>
      </c>
      <c r="K25" s="258">
        <v>10</v>
      </c>
      <c r="L25" s="258">
        <v>5</v>
      </c>
      <c r="M25" s="258">
        <v>10</v>
      </c>
      <c r="N25" s="259">
        <v>50</v>
      </c>
      <c r="O25" s="258">
        <v>5</v>
      </c>
      <c r="P25" s="258">
        <v>40</v>
      </c>
      <c r="Q25" s="257">
        <f t="shared" si="1"/>
        <v>22</v>
      </c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</row>
    <row r="26" spans="1:34" s="325" customFormat="1" ht="15">
      <c r="A26" s="247">
        <f t="shared" si="0"/>
        <v>18</v>
      </c>
      <c r="B26" s="247">
        <f t="shared" si="0"/>
        <v>23</v>
      </c>
      <c r="C26" s="249">
        <v>150</v>
      </c>
      <c r="D26" s="248">
        <v>6</v>
      </c>
      <c r="E26" s="248">
        <v>250</v>
      </c>
      <c r="F26" s="248">
        <v>6</v>
      </c>
      <c r="G26" s="248">
        <v>110</v>
      </c>
      <c r="H26" s="249">
        <v>60</v>
      </c>
      <c r="I26" s="248">
        <v>10</v>
      </c>
      <c r="J26" s="248">
        <v>5</v>
      </c>
      <c r="K26" s="248">
        <v>10</v>
      </c>
      <c r="L26" s="248">
        <v>5</v>
      </c>
      <c r="M26" s="248">
        <v>10</v>
      </c>
      <c r="N26" s="249">
        <v>50</v>
      </c>
      <c r="O26" s="248">
        <v>5</v>
      </c>
      <c r="P26" s="248">
        <v>40</v>
      </c>
      <c r="Q26" s="247">
        <f t="shared" si="1"/>
        <v>23</v>
      </c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</row>
    <row r="27" spans="1:34" s="245" customFormat="1" ht="15">
      <c r="A27" s="257">
        <f t="shared" si="0"/>
        <v>19</v>
      </c>
      <c r="B27" s="257">
        <f t="shared" si="0"/>
        <v>24</v>
      </c>
      <c r="C27" s="259">
        <v>100</v>
      </c>
      <c r="D27" s="258">
        <v>6</v>
      </c>
      <c r="E27" s="258">
        <v>200</v>
      </c>
      <c r="F27" s="258">
        <v>6</v>
      </c>
      <c r="G27" s="258">
        <v>100</v>
      </c>
      <c r="H27" s="259">
        <v>60</v>
      </c>
      <c r="I27" s="258">
        <v>20</v>
      </c>
      <c r="J27" s="258">
        <v>5</v>
      </c>
      <c r="K27" s="258">
        <v>10</v>
      </c>
      <c r="L27" s="258">
        <v>5</v>
      </c>
      <c r="M27" s="258">
        <v>10</v>
      </c>
      <c r="N27" s="259">
        <v>40</v>
      </c>
      <c r="O27" s="258">
        <v>5</v>
      </c>
      <c r="P27" s="258">
        <v>30</v>
      </c>
      <c r="Q27" s="257">
        <f t="shared" si="1"/>
        <v>24</v>
      </c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</row>
    <row r="28" spans="1:34" s="245" customFormat="1" ht="15">
      <c r="A28" s="257">
        <v>20</v>
      </c>
      <c r="B28" s="257">
        <v>1</v>
      </c>
      <c r="C28" s="259">
        <v>80</v>
      </c>
      <c r="D28" s="258">
        <v>6</v>
      </c>
      <c r="E28" s="258">
        <v>200</v>
      </c>
      <c r="F28" s="258">
        <v>6</v>
      </c>
      <c r="G28" s="258">
        <v>100</v>
      </c>
      <c r="H28" s="259">
        <v>60</v>
      </c>
      <c r="I28" s="258">
        <v>30</v>
      </c>
      <c r="J28" s="258">
        <v>5</v>
      </c>
      <c r="K28" s="258">
        <v>10</v>
      </c>
      <c r="L28" s="258">
        <v>5</v>
      </c>
      <c r="M28" s="258">
        <v>10</v>
      </c>
      <c r="N28" s="259">
        <v>40</v>
      </c>
      <c r="O28" s="258">
        <v>5</v>
      </c>
      <c r="P28" s="258">
        <v>20</v>
      </c>
      <c r="Q28" s="257">
        <v>1</v>
      </c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</row>
    <row r="29" spans="1:34" s="245" customFormat="1" ht="15">
      <c r="A29" s="257">
        <f aca="true" t="shared" si="2" ref="A29:B32">A28+1</f>
        <v>21</v>
      </c>
      <c r="B29" s="257">
        <f t="shared" si="2"/>
        <v>2</v>
      </c>
      <c r="C29" s="259">
        <v>50</v>
      </c>
      <c r="D29" s="258">
        <v>6</v>
      </c>
      <c r="E29" s="258">
        <v>190</v>
      </c>
      <c r="F29" s="258">
        <v>6</v>
      </c>
      <c r="G29" s="258">
        <v>90</v>
      </c>
      <c r="H29" s="259">
        <v>60</v>
      </c>
      <c r="I29" s="258">
        <v>30</v>
      </c>
      <c r="J29" s="258">
        <v>5</v>
      </c>
      <c r="K29" s="258">
        <v>5</v>
      </c>
      <c r="L29" s="258">
        <v>5</v>
      </c>
      <c r="M29" s="258">
        <v>10</v>
      </c>
      <c r="N29" s="259">
        <v>40</v>
      </c>
      <c r="O29" s="258">
        <v>5</v>
      </c>
      <c r="P29" s="258">
        <v>10</v>
      </c>
      <c r="Q29" s="257">
        <f>Q28+1</f>
        <v>2</v>
      </c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</row>
    <row r="30" spans="1:34" s="245" customFormat="1" ht="15">
      <c r="A30" s="257">
        <f t="shared" si="2"/>
        <v>22</v>
      </c>
      <c r="B30" s="257">
        <f t="shared" si="2"/>
        <v>3</v>
      </c>
      <c r="C30" s="259">
        <v>50</v>
      </c>
      <c r="D30" s="258">
        <v>6</v>
      </c>
      <c r="E30" s="258">
        <v>150</v>
      </c>
      <c r="F30" s="258">
        <v>6</v>
      </c>
      <c r="G30" s="258">
        <v>80</v>
      </c>
      <c r="H30" s="259">
        <v>50</v>
      </c>
      <c r="I30" s="258">
        <v>20</v>
      </c>
      <c r="J30" s="258">
        <v>5</v>
      </c>
      <c r="K30" s="258">
        <v>5</v>
      </c>
      <c r="L30" s="258">
        <v>5</v>
      </c>
      <c r="M30" s="258">
        <v>10</v>
      </c>
      <c r="N30" s="259">
        <v>40</v>
      </c>
      <c r="O30" s="258">
        <v>5</v>
      </c>
      <c r="P30" s="258">
        <v>10</v>
      </c>
      <c r="Q30" s="257">
        <f>Q29+1</f>
        <v>3</v>
      </c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</row>
    <row r="31" spans="1:33" s="244" customFormat="1" ht="15">
      <c r="A31" s="261">
        <f t="shared" si="2"/>
        <v>23</v>
      </c>
      <c r="B31" s="261">
        <f t="shared" si="2"/>
        <v>4</v>
      </c>
      <c r="C31" s="259">
        <v>50</v>
      </c>
      <c r="D31" s="258">
        <v>6</v>
      </c>
      <c r="E31" s="258">
        <v>150</v>
      </c>
      <c r="F31" s="258">
        <v>6</v>
      </c>
      <c r="G31" s="258">
        <v>70</v>
      </c>
      <c r="H31" s="259">
        <v>40</v>
      </c>
      <c r="I31" s="258">
        <v>40</v>
      </c>
      <c r="J31" s="258">
        <v>5</v>
      </c>
      <c r="K31" s="258">
        <v>5</v>
      </c>
      <c r="L31" s="258">
        <v>5</v>
      </c>
      <c r="M31" s="258">
        <v>10</v>
      </c>
      <c r="N31" s="259">
        <v>10</v>
      </c>
      <c r="O31" s="258">
        <v>5</v>
      </c>
      <c r="P31" s="258">
        <v>10</v>
      </c>
      <c r="Q31" s="261">
        <f>Q30+1</f>
        <v>4</v>
      </c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</row>
    <row r="32" spans="1:33" s="245" customFormat="1" ht="15">
      <c r="A32" s="257">
        <f t="shared" si="2"/>
        <v>24</v>
      </c>
      <c r="B32" s="257">
        <f t="shared" si="2"/>
        <v>5</v>
      </c>
      <c r="C32" s="259">
        <v>50</v>
      </c>
      <c r="D32" s="258">
        <v>6</v>
      </c>
      <c r="E32" s="258">
        <v>50</v>
      </c>
      <c r="F32" s="258">
        <v>6</v>
      </c>
      <c r="G32" s="258">
        <v>65</v>
      </c>
      <c r="H32" s="259">
        <v>40</v>
      </c>
      <c r="I32" s="258">
        <v>50</v>
      </c>
      <c r="J32" s="258">
        <v>5</v>
      </c>
      <c r="K32" s="258">
        <v>5</v>
      </c>
      <c r="L32" s="258">
        <v>5</v>
      </c>
      <c r="M32" s="258">
        <v>10</v>
      </c>
      <c r="N32" s="259">
        <v>10</v>
      </c>
      <c r="O32" s="258">
        <v>5</v>
      </c>
      <c r="P32" s="258">
        <v>10</v>
      </c>
      <c r="Q32" s="257">
        <f>Q31+1</f>
        <v>5</v>
      </c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</row>
    <row r="33" spans="1:33" ht="15">
      <c r="A33" s="209"/>
      <c r="B33" s="209"/>
      <c r="C33" s="209"/>
      <c r="D33" s="209"/>
      <c r="E33" s="209"/>
      <c r="F33" s="209"/>
      <c r="G33" s="206"/>
      <c r="H33" s="212"/>
      <c r="I33" s="209"/>
      <c r="J33" s="212"/>
      <c r="K33" s="209"/>
      <c r="L33" s="206"/>
      <c r="M33" s="207"/>
      <c r="N33" s="209"/>
      <c r="O33" s="209"/>
      <c r="P33" s="209"/>
      <c r="Q33" s="209"/>
      <c r="R33" s="209"/>
      <c r="S33" s="209"/>
      <c r="T33" s="296"/>
      <c r="U33" s="29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</row>
    <row r="34" spans="20:33" ht="15"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</row>
    <row r="35" spans="20:33" ht="15"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</row>
    <row r="36" spans="5:33" ht="15">
      <c r="E36" s="387"/>
      <c r="F36" s="387"/>
      <c r="G36" s="387"/>
      <c r="H36" s="388" t="s">
        <v>358</v>
      </c>
      <c r="I36" s="389"/>
      <c r="J36" s="389"/>
      <c r="K36" s="390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</row>
    <row r="37" spans="1:33" ht="15">
      <c r="A37" s="215"/>
      <c r="E37" s="387"/>
      <c r="F37" s="387"/>
      <c r="G37" s="387"/>
      <c r="H37" s="391" t="s">
        <v>28</v>
      </c>
      <c r="I37" s="391"/>
      <c r="J37" s="391" t="s">
        <v>17</v>
      </c>
      <c r="K37" s="391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</row>
    <row r="38" spans="1:33" ht="15">
      <c r="A38" s="215"/>
      <c r="E38" s="387"/>
      <c r="F38" s="387"/>
      <c r="G38" s="387"/>
      <c r="H38" s="193" t="s">
        <v>359</v>
      </c>
      <c r="I38" s="193" t="s">
        <v>170</v>
      </c>
      <c r="J38" s="193" t="s">
        <v>359</v>
      </c>
      <c r="K38" s="193" t="s">
        <v>170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</row>
    <row r="39" spans="5:11" ht="15">
      <c r="E39" s="387" t="s">
        <v>400</v>
      </c>
      <c r="F39" s="387"/>
      <c r="G39" s="387"/>
      <c r="H39" s="193">
        <v>15261.64</v>
      </c>
      <c r="I39" s="193">
        <v>6098.44</v>
      </c>
      <c r="J39" s="193">
        <v>10547.42</v>
      </c>
      <c r="K39" s="193">
        <v>4065.1</v>
      </c>
    </row>
    <row r="40" spans="5:11" ht="15">
      <c r="E40" s="387" t="s">
        <v>401</v>
      </c>
      <c r="F40" s="387"/>
      <c r="G40" s="387"/>
      <c r="H40" s="193">
        <v>15265.74</v>
      </c>
      <c r="I40" s="193">
        <v>6099.45</v>
      </c>
      <c r="J40" s="193">
        <v>10550.69</v>
      </c>
      <c r="K40" s="193">
        <v>4066.2</v>
      </c>
    </row>
  </sheetData>
  <sheetProtection/>
  <mergeCells count="15">
    <mergeCell ref="Q5:Q7"/>
    <mergeCell ref="B2:F2"/>
    <mergeCell ref="B3:F3"/>
    <mergeCell ref="A5:A7"/>
    <mergeCell ref="B5:B7"/>
    <mergeCell ref="C5:D6"/>
    <mergeCell ref="E5:F6"/>
    <mergeCell ref="E38:G38"/>
    <mergeCell ref="E39:G39"/>
    <mergeCell ref="E40:G40"/>
    <mergeCell ref="E36:G36"/>
    <mergeCell ref="H36:K36"/>
    <mergeCell ref="E37:G37"/>
    <mergeCell ref="H37:I37"/>
    <mergeCell ref="J37:K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zoomScalePageLayoutView="0" workbookViewId="0" topLeftCell="A13">
      <selection activeCell="S33" sqref="R33:S33"/>
    </sheetView>
  </sheetViews>
  <sheetFormatPr defaultColWidth="9.140625" defaultRowHeight="15"/>
  <cols>
    <col min="1" max="16384" width="9.140625" style="6" customWidth="1"/>
  </cols>
  <sheetData>
    <row r="1" spans="1:20" ht="15">
      <c r="A1" s="223"/>
      <c r="C1" s="6" t="s">
        <v>393</v>
      </c>
      <c r="E1" s="216"/>
      <c r="L1" s="223"/>
      <c r="M1" s="209" t="s">
        <v>0</v>
      </c>
      <c r="N1" s="209"/>
      <c r="O1" s="206"/>
      <c r="P1" s="217"/>
      <c r="Q1" s="223"/>
      <c r="R1" s="217"/>
      <c r="S1" s="223"/>
      <c r="T1" s="216"/>
    </row>
    <row r="2" spans="1:20" ht="15">
      <c r="A2" s="223"/>
      <c r="B2" s="400" t="s">
        <v>395</v>
      </c>
      <c r="C2" s="400"/>
      <c r="D2" s="400"/>
      <c r="E2" s="400"/>
      <c r="F2" s="400"/>
      <c r="G2" s="400"/>
      <c r="H2" s="400"/>
      <c r="I2" s="400"/>
      <c r="J2" s="400"/>
      <c r="K2" s="400"/>
      <c r="M2" s="209" t="s">
        <v>412</v>
      </c>
      <c r="N2" s="209"/>
      <c r="O2" s="206"/>
      <c r="P2" s="217"/>
      <c r="Q2" s="223"/>
      <c r="R2" s="217"/>
      <c r="S2" s="223"/>
      <c r="T2" s="216"/>
    </row>
    <row r="3" spans="1:20" ht="15">
      <c r="A3" s="223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223"/>
      <c r="M3" s="209"/>
      <c r="N3" s="209" t="s">
        <v>411</v>
      </c>
      <c r="O3" s="206"/>
      <c r="P3" s="217"/>
      <c r="Q3" s="223"/>
      <c r="R3" s="217"/>
      <c r="S3" s="223"/>
      <c r="T3" s="216"/>
    </row>
    <row r="4" spans="1:20" ht="15">
      <c r="A4" s="223"/>
      <c r="E4" s="216"/>
      <c r="L4" s="223"/>
      <c r="M4" s="217"/>
      <c r="N4" s="223"/>
      <c r="O4" s="223"/>
      <c r="P4" s="217"/>
      <c r="Q4" s="223"/>
      <c r="R4" s="217"/>
      <c r="S4" s="223"/>
      <c r="T4" s="216"/>
    </row>
    <row r="5" spans="1:16" ht="15">
      <c r="A5" s="399" t="s">
        <v>1</v>
      </c>
      <c r="B5" s="399" t="s">
        <v>11</v>
      </c>
      <c r="C5" s="401" t="s">
        <v>2</v>
      </c>
      <c r="D5" s="401"/>
      <c r="E5" s="402" t="s">
        <v>3</v>
      </c>
      <c r="F5" s="402"/>
      <c r="G5" s="227" t="s">
        <v>45</v>
      </c>
      <c r="H5" s="227" t="s">
        <v>40</v>
      </c>
      <c r="I5" s="228" t="s">
        <v>38</v>
      </c>
      <c r="J5" s="227" t="s">
        <v>37</v>
      </c>
      <c r="K5" s="218" t="s">
        <v>30</v>
      </c>
      <c r="L5" s="218" t="s">
        <v>31</v>
      </c>
      <c r="M5" s="224" t="s">
        <v>32</v>
      </c>
      <c r="N5" s="218" t="s">
        <v>33</v>
      </c>
      <c r="O5" s="399" t="s">
        <v>1</v>
      </c>
      <c r="P5" s="399" t="s">
        <v>11</v>
      </c>
    </row>
    <row r="6" spans="1:33" ht="15" customHeight="1">
      <c r="A6" s="399"/>
      <c r="B6" s="399"/>
      <c r="C6" s="401"/>
      <c r="D6" s="401"/>
      <c r="E6" s="402"/>
      <c r="F6" s="402"/>
      <c r="G6" s="224"/>
      <c r="H6" s="224"/>
      <c r="I6" s="218"/>
      <c r="J6" s="224"/>
      <c r="K6" s="218"/>
      <c r="L6" s="218"/>
      <c r="M6" s="224"/>
      <c r="N6" s="218"/>
      <c r="O6" s="399"/>
      <c r="P6" s="399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</row>
    <row r="7" spans="1:33" ht="15">
      <c r="A7" s="399"/>
      <c r="B7" s="399"/>
      <c r="C7" s="224" t="s">
        <v>5</v>
      </c>
      <c r="D7" s="193" t="s">
        <v>6</v>
      </c>
      <c r="E7" s="218" t="s">
        <v>5</v>
      </c>
      <c r="F7" s="193" t="s">
        <v>6</v>
      </c>
      <c r="G7" s="224" t="s">
        <v>5</v>
      </c>
      <c r="H7" s="224" t="s">
        <v>5</v>
      </c>
      <c r="I7" s="218" t="s">
        <v>5</v>
      </c>
      <c r="J7" s="224" t="s">
        <v>5</v>
      </c>
      <c r="K7" s="218" t="s">
        <v>5</v>
      </c>
      <c r="L7" s="218" t="s">
        <v>5</v>
      </c>
      <c r="M7" s="224" t="s">
        <v>5</v>
      </c>
      <c r="N7" s="218" t="s">
        <v>5</v>
      </c>
      <c r="O7" s="399"/>
      <c r="P7" s="399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</row>
    <row r="8" spans="1:33" s="243" customFormat="1" ht="15" customHeight="1">
      <c r="A8" s="241">
        <v>0</v>
      </c>
      <c r="B8" s="202">
        <v>5</v>
      </c>
      <c r="C8" s="20">
        <v>70</v>
      </c>
      <c r="D8" s="258">
        <v>10.5</v>
      </c>
      <c r="E8" s="203">
        <v>10</v>
      </c>
      <c r="F8" s="203">
        <v>10.7</v>
      </c>
      <c r="G8" s="203">
        <v>0</v>
      </c>
      <c r="H8" s="21">
        <v>75</v>
      </c>
      <c r="I8" s="21">
        <v>0</v>
      </c>
      <c r="J8" s="242">
        <v>0</v>
      </c>
      <c r="K8" s="21">
        <v>40</v>
      </c>
      <c r="L8" s="21">
        <v>20</v>
      </c>
      <c r="M8" s="242">
        <v>0</v>
      </c>
      <c r="N8" s="21">
        <v>0</v>
      </c>
      <c r="O8" s="241">
        <v>0</v>
      </c>
      <c r="P8" s="241">
        <v>5</v>
      </c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</row>
    <row r="9" spans="1:33" s="320" customFormat="1" ht="15" customHeight="1">
      <c r="A9" s="362">
        <v>1</v>
      </c>
      <c r="B9" s="247">
        <v>6</v>
      </c>
      <c r="C9" s="249">
        <v>70</v>
      </c>
      <c r="D9" s="248">
        <v>10.5</v>
      </c>
      <c r="E9" s="248">
        <v>10</v>
      </c>
      <c r="F9" s="248">
        <v>10.7</v>
      </c>
      <c r="G9" s="248">
        <v>0</v>
      </c>
      <c r="H9" s="314">
        <v>75</v>
      </c>
      <c r="I9" s="314">
        <v>0</v>
      </c>
      <c r="J9" s="363">
        <v>0</v>
      </c>
      <c r="K9" s="314">
        <v>45</v>
      </c>
      <c r="L9" s="314">
        <v>20</v>
      </c>
      <c r="M9" s="363">
        <v>0</v>
      </c>
      <c r="N9" s="314">
        <v>0</v>
      </c>
      <c r="O9" s="362">
        <v>1</v>
      </c>
      <c r="P9" s="362">
        <v>6</v>
      </c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</row>
    <row r="10" spans="1:16" s="318" customFormat="1" ht="15" customHeight="1">
      <c r="A10" s="329">
        <v>2</v>
      </c>
      <c r="B10" s="257">
        <v>7</v>
      </c>
      <c r="C10" s="259">
        <v>100</v>
      </c>
      <c r="D10" s="258">
        <v>10.5</v>
      </c>
      <c r="E10" s="258">
        <v>40</v>
      </c>
      <c r="F10" s="258">
        <v>10.8</v>
      </c>
      <c r="G10" s="258">
        <v>10</v>
      </c>
      <c r="H10" s="266">
        <v>90</v>
      </c>
      <c r="I10" s="266">
        <v>0</v>
      </c>
      <c r="J10" s="330">
        <v>0</v>
      </c>
      <c r="K10" s="266">
        <v>50</v>
      </c>
      <c r="L10" s="266">
        <v>25</v>
      </c>
      <c r="M10" s="330">
        <v>0</v>
      </c>
      <c r="N10" s="266">
        <v>0</v>
      </c>
      <c r="O10" s="329">
        <v>2</v>
      </c>
      <c r="P10" s="329">
        <v>7</v>
      </c>
    </row>
    <row r="11" spans="1:16" s="318" customFormat="1" ht="15" customHeight="1">
      <c r="A11" s="329">
        <v>3</v>
      </c>
      <c r="B11" s="257">
        <v>8</v>
      </c>
      <c r="C11" s="259">
        <v>110</v>
      </c>
      <c r="D11" s="258">
        <v>10.6</v>
      </c>
      <c r="E11" s="258">
        <v>60</v>
      </c>
      <c r="F11" s="258">
        <v>10.8</v>
      </c>
      <c r="G11" s="258">
        <v>10</v>
      </c>
      <c r="H11" s="266">
        <v>100</v>
      </c>
      <c r="I11" s="266">
        <v>0</v>
      </c>
      <c r="J11" s="330">
        <v>0</v>
      </c>
      <c r="K11" s="266">
        <v>50</v>
      </c>
      <c r="L11" s="266">
        <v>30</v>
      </c>
      <c r="M11" s="330">
        <v>0</v>
      </c>
      <c r="N11" s="266">
        <v>0</v>
      </c>
      <c r="O11" s="329">
        <v>3</v>
      </c>
      <c r="P11" s="329">
        <v>8</v>
      </c>
    </row>
    <row r="12" spans="1:16" s="318" customFormat="1" ht="15" customHeight="1">
      <c r="A12" s="329">
        <v>4</v>
      </c>
      <c r="B12" s="257">
        <f>B11+1</f>
        <v>9</v>
      </c>
      <c r="C12" s="259">
        <v>140</v>
      </c>
      <c r="D12" s="258">
        <v>10.6</v>
      </c>
      <c r="E12" s="258">
        <v>100</v>
      </c>
      <c r="F12" s="258">
        <v>10.8</v>
      </c>
      <c r="G12" s="258">
        <v>15</v>
      </c>
      <c r="H12" s="266">
        <v>120</v>
      </c>
      <c r="I12" s="266">
        <v>0</v>
      </c>
      <c r="J12" s="330">
        <v>0</v>
      </c>
      <c r="K12" s="266">
        <v>60</v>
      </c>
      <c r="L12" s="266">
        <v>40</v>
      </c>
      <c r="M12" s="330">
        <v>0</v>
      </c>
      <c r="N12" s="266">
        <v>0</v>
      </c>
      <c r="O12" s="329">
        <v>4</v>
      </c>
      <c r="P12" s="329">
        <f aca="true" t="shared" si="0" ref="P12:P27">P11+1</f>
        <v>9</v>
      </c>
    </row>
    <row r="13" spans="1:16" s="318" customFormat="1" ht="15" customHeight="1">
      <c r="A13" s="319">
        <v>5</v>
      </c>
      <c r="B13" s="261">
        <f aca="true" t="shared" si="1" ref="B13:B27">B12+1</f>
        <v>10</v>
      </c>
      <c r="C13" s="259">
        <v>145</v>
      </c>
      <c r="D13" s="258">
        <v>10</v>
      </c>
      <c r="E13" s="258">
        <v>100</v>
      </c>
      <c r="F13" s="258">
        <v>10.8</v>
      </c>
      <c r="G13" s="258">
        <v>15</v>
      </c>
      <c r="H13" s="266">
        <v>120</v>
      </c>
      <c r="I13" s="266">
        <v>0</v>
      </c>
      <c r="J13" s="330">
        <v>0</v>
      </c>
      <c r="K13" s="266">
        <v>60</v>
      </c>
      <c r="L13" s="266">
        <v>40</v>
      </c>
      <c r="M13" s="330">
        <v>0</v>
      </c>
      <c r="N13" s="266">
        <v>0</v>
      </c>
      <c r="O13" s="319">
        <v>5</v>
      </c>
      <c r="P13" s="319">
        <f t="shared" si="0"/>
        <v>10</v>
      </c>
    </row>
    <row r="14" spans="1:16" s="285" customFormat="1" ht="15" customHeight="1">
      <c r="A14" s="329">
        <f aca="true" t="shared" si="2" ref="A14:A27">A13+1</f>
        <v>6</v>
      </c>
      <c r="B14" s="257">
        <f t="shared" si="1"/>
        <v>11</v>
      </c>
      <c r="C14" s="259">
        <v>160</v>
      </c>
      <c r="D14" s="258">
        <v>10</v>
      </c>
      <c r="E14" s="258">
        <v>120</v>
      </c>
      <c r="F14" s="258">
        <v>10.5</v>
      </c>
      <c r="G14" s="258">
        <v>15</v>
      </c>
      <c r="H14" s="266">
        <v>135</v>
      </c>
      <c r="I14" s="266">
        <v>0</v>
      </c>
      <c r="J14" s="330">
        <v>0</v>
      </c>
      <c r="K14" s="266">
        <v>80</v>
      </c>
      <c r="L14" s="266">
        <v>48</v>
      </c>
      <c r="M14" s="330">
        <v>0</v>
      </c>
      <c r="N14" s="266">
        <v>0</v>
      </c>
      <c r="O14" s="329">
        <f aca="true" t="shared" si="3" ref="O14:O27">O13+1</f>
        <v>6</v>
      </c>
      <c r="P14" s="329">
        <f t="shared" si="0"/>
        <v>11</v>
      </c>
    </row>
    <row r="15" spans="1:33" s="321" customFormat="1" ht="15" customHeight="1">
      <c r="A15" s="362">
        <f t="shared" si="2"/>
        <v>7</v>
      </c>
      <c r="B15" s="247">
        <f t="shared" si="1"/>
        <v>12</v>
      </c>
      <c r="C15" s="249">
        <v>145</v>
      </c>
      <c r="D15" s="248">
        <v>10</v>
      </c>
      <c r="E15" s="248">
        <v>130</v>
      </c>
      <c r="F15" s="248">
        <v>10.7</v>
      </c>
      <c r="G15" s="248">
        <v>20</v>
      </c>
      <c r="H15" s="314">
        <v>140</v>
      </c>
      <c r="I15" s="314">
        <v>0</v>
      </c>
      <c r="J15" s="363">
        <v>0</v>
      </c>
      <c r="K15" s="314">
        <v>80</v>
      </c>
      <c r="L15" s="314">
        <v>50</v>
      </c>
      <c r="M15" s="363">
        <v>0</v>
      </c>
      <c r="N15" s="314">
        <v>0</v>
      </c>
      <c r="O15" s="362">
        <f t="shared" si="3"/>
        <v>7</v>
      </c>
      <c r="P15" s="362">
        <f t="shared" si="0"/>
        <v>12</v>
      </c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</row>
    <row r="16" spans="1:16" s="318" customFormat="1" ht="15" customHeight="1">
      <c r="A16" s="329">
        <f t="shared" si="2"/>
        <v>8</v>
      </c>
      <c r="B16" s="257">
        <f t="shared" si="1"/>
        <v>13</v>
      </c>
      <c r="C16" s="259">
        <v>150</v>
      </c>
      <c r="D16" s="258">
        <v>10</v>
      </c>
      <c r="E16" s="258">
        <v>130</v>
      </c>
      <c r="F16" s="258">
        <v>10.7</v>
      </c>
      <c r="G16" s="258">
        <v>15</v>
      </c>
      <c r="H16" s="266">
        <v>135</v>
      </c>
      <c r="I16" s="266">
        <v>0</v>
      </c>
      <c r="J16" s="330">
        <v>0</v>
      </c>
      <c r="K16" s="266">
        <v>80</v>
      </c>
      <c r="L16" s="266">
        <v>50</v>
      </c>
      <c r="M16" s="330">
        <v>0</v>
      </c>
      <c r="N16" s="266">
        <v>0</v>
      </c>
      <c r="O16" s="329">
        <f t="shared" si="3"/>
        <v>8</v>
      </c>
      <c r="P16" s="329">
        <f t="shared" si="0"/>
        <v>13</v>
      </c>
    </row>
    <row r="17" spans="1:16" s="318" customFormat="1" ht="15" customHeight="1">
      <c r="A17" s="329">
        <f t="shared" si="2"/>
        <v>9</v>
      </c>
      <c r="B17" s="257">
        <f t="shared" si="1"/>
        <v>14</v>
      </c>
      <c r="C17" s="259">
        <v>155</v>
      </c>
      <c r="D17" s="258">
        <v>10</v>
      </c>
      <c r="E17" s="259">
        <v>125</v>
      </c>
      <c r="F17" s="258">
        <v>10.6</v>
      </c>
      <c r="G17" s="258">
        <v>15</v>
      </c>
      <c r="H17" s="266">
        <v>130</v>
      </c>
      <c r="I17" s="266">
        <v>0</v>
      </c>
      <c r="J17" s="330">
        <v>0</v>
      </c>
      <c r="K17" s="266">
        <v>75</v>
      </c>
      <c r="L17" s="266">
        <v>50</v>
      </c>
      <c r="M17" s="330">
        <v>0</v>
      </c>
      <c r="N17" s="266">
        <v>0</v>
      </c>
      <c r="O17" s="329">
        <f t="shared" si="3"/>
        <v>9</v>
      </c>
      <c r="P17" s="329">
        <f t="shared" si="0"/>
        <v>14</v>
      </c>
    </row>
    <row r="18" spans="1:33" s="321" customFormat="1" ht="15" customHeight="1">
      <c r="A18" s="362">
        <f t="shared" si="2"/>
        <v>10</v>
      </c>
      <c r="B18" s="247">
        <f t="shared" si="1"/>
        <v>15</v>
      </c>
      <c r="C18" s="249">
        <v>155</v>
      </c>
      <c r="D18" s="248">
        <v>10</v>
      </c>
      <c r="E18" s="249">
        <v>120</v>
      </c>
      <c r="F18" s="248">
        <v>10.6</v>
      </c>
      <c r="G18" s="248">
        <v>15</v>
      </c>
      <c r="H18" s="363">
        <v>130</v>
      </c>
      <c r="I18" s="314">
        <v>0</v>
      </c>
      <c r="J18" s="363">
        <v>0</v>
      </c>
      <c r="K18" s="314">
        <v>80</v>
      </c>
      <c r="L18" s="314">
        <v>50</v>
      </c>
      <c r="M18" s="363">
        <v>0</v>
      </c>
      <c r="N18" s="314">
        <v>0</v>
      </c>
      <c r="O18" s="362">
        <f t="shared" si="3"/>
        <v>10</v>
      </c>
      <c r="P18" s="362">
        <f t="shared" si="0"/>
        <v>15</v>
      </c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</row>
    <row r="19" spans="1:16" s="318" customFormat="1" ht="15" customHeight="1">
      <c r="A19" s="329">
        <f t="shared" si="2"/>
        <v>11</v>
      </c>
      <c r="B19" s="257">
        <f t="shared" si="1"/>
        <v>16</v>
      </c>
      <c r="C19" s="259">
        <v>150</v>
      </c>
      <c r="D19" s="258">
        <v>10</v>
      </c>
      <c r="E19" s="259">
        <v>120</v>
      </c>
      <c r="F19" s="258">
        <v>10.6</v>
      </c>
      <c r="G19" s="330">
        <v>15</v>
      </c>
      <c r="H19" s="266">
        <v>130</v>
      </c>
      <c r="I19" s="266">
        <v>0</v>
      </c>
      <c r="J19" s="330">
        <v>0</v>
      </c>
      <c r="K19" s="266">
        <v>80</v>
      </c>
      <c r="L19" s="266">
        <v>50</v>
      </c>
      <c r="M19" s="330">
        <v>0</v>
      </c>
      <c r="N19" s="266">
        <v>0</v>
      </c>
      <c r="O19" s="329">
        <f t="shared" si="3"/>
        <v>11</v>
      </c>
      <c r="P19" s="329">
        <f t="shared" si="0"/>
        <v>16</v>
      </c>
    </row>
    <row r="20" spans="1:16" s="318" customFormat="1" ht="15" customHeight="1">
      <c r="A20" s="319">
        <f t="shared" si="2"/>
        <v>12</v>
      </c>
      <c r="B20" s="261">
        <f t="shared" si="1"/>
        <v>17</v>
      </c>
      <c r="C20" s="259">
        <v>140</v>
      </c>
      <c r="D20" s="258">
        <v>10</v>
      </c>
      <c r="E20" s="259">
        <v>120</v>
      </c>
      <c r="F20" s="258">
        <v>10.6</v>
      </c>
      <c r="G20" s="330">
        <v>15</v>
      </c>
      <c r="H20" s="266">
        <v>130</v>
      </c>
      <c r="I20" s="266">
        <v>0</v>
      </c>
      <c r="J20" s="330">
        <v>0</v>
      </c>
      <c r="K20" s="266">
        <v>75</v>
      </c>
      <c r="L20" s="266">
        <v>50</v>
      </c>
      <c r="M20" s="330">
        <v>0</v>
      </c>
      <c r="N20" s="266">
        <v>0</v>
      </c>
      <c r="O20" s="319">
        <f t="shared" si="3"/>
        <v>12</v>
      </c>
      <c r="P20" s="319">
        <f t="shared" si="0"/>
        <v>17</v>
      </c>
    </row>
    <row r="21" spans="1:16" s="318" customFormat="1" ht="15" customHeight="1">
      <c r="A21" s="329">
        <f t="shared" si="2"/>
        <v>13</v>
      </c>
      <c r="B21" s="257">
        <f t="shared" si="1"/>
        <v>18</v>
      </c>
      <c r="C21" s="259">
        <v>140</v>
      </c>
      <c r="D21" s="258">
        <v>10</v>
      </c>
      <c r="E21" s="258">
        <v>120</v>
      </c>
      <c r="F21" s="258">
        <v>10.6</v>
      </c>
      <c r="G21" s="330">
        <v>20</v>
      </c>
      <c r="H21" s="266">
        <v>130</v>
      </c>
      <c r="I21" s="266">
        <v>0</v>
      </c>
      <c r="J21" s="330">
        <v>0</v>
      </c>
      <c r="K21" s="266">
        <v>75</v>
      </c>
      <c r="L21" s="266">
        <v>50</v>
      </c>
      <c r="M21" s="330">
        <v>0</v>
      </c>
      <c r="N21" s="266">
        <v>0</v>
      </c>
      <c r="O21" s="329">
        <f t="shared" si="3"/>
        <v>13</v>
      </c>
      <c r="P21" s="329">
        <f t="shared" si="0"/>
        <v>18</v>
      </c>
    </row>
    <row r="22" spans="1:16" s="318" customFormat="1" ht="15" customHeight="1">
      <c r="A22" s="329">
        <f t="shared" si="2"/>
        <v>14</v>
      </c>
      <c r="B22" s="257">
        <f t="shared" si="1"/>
        <v>19</v>
      </c>
      <c r="C22" s="259">
        <v>140</v>
      </c>
      <c r="D22" s="258">
        <v>10</v>
      </c>
      <c r="E22" s="259">
        <v>120</v>
      </c>
      <c r="F22" s="258">
        <v>10.6</v>
      </c>
      <c r="G22" s="330">
        <v>20</v>
      </c>
      <c r="H22" s="266">
        <v>140</v>
      </c>
      <c r="I22" s="266">
        <v>0</v>
      </c>
      <c r="J22" s="330">
        <v>0</v>
      </c>
      <c r="K22" s="266">
        <v>70</v>
      </c>
      <c r="L22" s="266">
        <v>50</v>
      </c>
      <c r="M22" s="330">
        <v>0</v>
      </c>
      <c r="N22" s="266">
        <v>0</v>
      </c>
      <c r="O22" s="329">
        <f t="shared" si="3"/>
        <v>14</v>
      </c>
      <c r="P22" s="329">
        <f t="shared" si="0"/>
        <v>19</v>
      </c>
    </row>
    <row r="23" spans="1:16" s="285" customFormat="1" ht="15" customHeight="1">
      <c r="A23" s="319">
        <f t="shared" si="2"/>
        <v>15</v>
      </c>
      <c r="B23" s="261">
        <f t="shared" si="1"/>
        <v>20</v>
      </c>
      <c r="C23" s="259">
        <v>170</v>
      </c>
      <c r="D23" s="258">
        <v>10</v>
      </c>
      <c r="E23" s="258">
        <v>120</v>
      </c>
      <c r="F23" s="258">
        <v>10.6</v>
      </c>
      <c r="G23" s="330">
        <v>28</v>
      </c>
      <c r="H23" s="266">
        <v>140</v>
      </c>
      <c r="I23" s="266">
        <v>0</v>
      </c>
      <c r="J23" s="330">
        <v>0</v>
      </c>
      <c r="K23" s="266">
        <v>60</v>
      </c>
      <c r="L23" s="266">
        <v>50</v>
      </c>
      <c r="M23" s="330">
        <v>0</v>
      </c>
      <c r="N23" s="266">
        <v>0</v>
      </c>
      <c r="O23" s="319">
        <f t="shared" si="3"/>
        <v>15</v>
      </c>
      <c r="P23" s="319">
        <f t="shared" si="0"/>
        <v>20</v>
      </c>
    </row>
    <row r="24" spans="1:16" s="318" customFormat="1" ht="15" customHeight="1">
      <c r="A24" s="329">
        <f t="shared" si="2"/>
        <v>16</v>
      </c>
      <c r="B24" s="257">
        <f t="shared" si="1"/>
        <v>21</v>
      </c>
      <c r="C24" s="259">
        <v>170</v>
      </c>
      <c r="D24" s="258">
        <v>10.4</v>
      </c>
      <c r="E24" s="258">
        <v>120</v>
      </c>
      <c r="F24" s="258">
        <v>10.6</v>
      </c>
      <c r="G24" s="330">
        <v>28</v>
      </c>
      <c r="H24" s="266">
        <v>140</v>
      </c>
      <c r="I24" s="266">
        <v>0</v>
      </c>
      <c r="J24" s="330">
        <v>0</v>
      </c>
      <c r="K24" s="266">
        <v>60</v>
      </c>
      <c r="L24" s="266">
        <v>50</v>
      </c>
      <c r="M24" s="330">
        <v>0</v>
      </c>
      <c r="N24" s="266">
        <v>0</v>
      </c>
      <c r="O24" s="329">
        <f t="shared" si="3"/>
        <v>16</v>
      </c>
      <c r="P24" s="329">
        <f t="shared" si="0"/>
        <v>21</v>
      </c>
    </row>
    <row r="25" spans="1:16" s="318" customFormat="1" ht="15" customHeight="1">
      <c r="A25" s="329">
        <f t="shared" si="2"/>
        <v>17</v>
      </c>
      <c r="B25" s="257">
        <f t="shared" si="1"/>
        <v>22</v>
      </c>
      <c r="C25" s="259">
        <v>140</v>
      </c>
      <c r="D25" s="258">
        <v>10</v>
      </c>
      <c r="E25" s="258">
        <v>100</v>
      </c>
      <c r="F25" s="258">
        <v>11</v>
      </c>
      <c r="G25" s="330">
        <v>10</v>
      </c>
      <c r="H25" s="266">
        <v>110</v>
      </c>
      <c r="I25" s="266">
        <v>0</v>
      </c>
      <c r="J25" s="330">
        <v>0</v>
      </c>
      <c r="K25" s="266">
        <v>50</v>
      </c>
      <c r="L25" s="266">
        <v>35</v>
      </c>
      <c r="M25" s="330">
        <v>0</v>
      </c>
      <c r="N25" s="266">
        <v>0</v>
      </c>
      <c r="O25" s="329">
        <f t="shared" si="3"/>
        <v>17</v>
      </c>
      <c r="P25" s="329">
        <f t="shared" si="0"/>
        <v>22</v>
      </c>
    </row>
    <row r="26" spans="1:33" s="321" customFormat="1" ht="15" customHeight="1">
      <c r="A26" s="362">
        <f t="shared" si="2"/>
        <v>18</v>
      </c>
      <c r="B26" s="247">
        <f t="shared" si="1"/>
        <v>23</v>
      </c>
      <c r="C26" s="249">
        <v>140</v>
      </c>
      <c r="D26" s="248">
        <v>10</v>
      </c>
      <c r="E26" s="248">
        <v>100</v>
      </c>
      <c r="F26" s="248">
        <v>11</v>
      </c>
      <c r="G26" s="363">
        <v>10</v>
      </c>
      <c r="H26" s="314">
        <v>110</v>
      </c>
      <c r="I26" s="314">
        <v>0</v>
      </c>
      <c r="J26" s="363">
        <v>0</v>
      </c>
      <c r="K26" s="314">
        <v>50</v>
      </c>
      <c r="L26" s="314">
        <v>35</v>
      </c>
      <c r="M26" s="363">
        <v>0</v>
      </c>
      <c r="N26" s="314">
        <v>0</v>
      </c>
      <c r="O26" s="362">
        <f t="shared" si="3"/>
        <v>18</v>
      </c>
      <c r="P26" s="362">
        <f t="shared" si="0"/>
        <v>23</v>
      </c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</row>
    <row r="27" spans="1:16" s="318" customFormat="1" ht="15" customHeight="1">
      <c r="A27" s="329">
        <f t="shared" si="2"/>
        <v>19</v>
      </c>
      <c r="B27" s="257">
        <f t="shared" si="1"/>
        <v>24</v>
      </c>
      <c r="C27" s="259">
        <v>140</v>
      </c>
      <c r="D27" s="258">
        <v>10</v>
      </c>
      <c r="E27" s="258">
        <v>100</v>
      </c>
      <c r="F27" s="258">
        <v>11</v>
      </c>
      <c r="G27" s="330">
        <v>10</v>
      </c>
      <c r="H27" s="266">
        <v>110</v>
      </c>
      <c r="I27" s="266">
        <v>0</v>
      </c>
      <c r="J27" s="330">
        <v>0</v>
      </c>
      <c r="K27" s="266">
        <v>50</v>
      </c>
      <c r="L27" s="266">
        <v>35</v>
      </c>
      <c r="M27" s="330">
        <v>0</v>
      </c>
      <c r="N27" s="266">
        <v>0</v>
      </c>
      <c r="O27" s="329">
        <f t="shared" si="3"/>
        <v>19</v>
      </c>
      <c r="P27" s="329">
        <f t="shared" si="0"/>
        <v>24</v>
      </c>
    </row>
    <row r="28" spans="1:16" s="318" customFormat="1" ht="15" customHeight="1">
      <c r="A28" s="329">
        <v>20</v>
      </c>
      <c r="B28" s="257">
        <v>1</v>
      </c>
      <c r="C28" s="259">
        <v>120</v>
      </c>
      <c r="D28" s="258">
        <v>10</v>
      </c>
      <c r="E28" s="258">
        <v>90</v>
      </c>
      <c r="F28" s="258">
        <v>11</v>
      </c>
      <c r="G28" s="330">
        <v>0</v>
      </c>
      <c r="H28" s="266">
        <v>110</v>
      </c>
      <c r="I28" s="266">
        <v>0</v>
      </c>
      <c r="J28" s="330">
        <v>0</v>
      </c>
      <c r="K28" s="266">
        <v>40</v>
      </c>
      <c r="L28" s="266">
        <v>30</v>
      </c>
      <c r="M28" s="330">
        <v>0</v>
      </c>
      <c r="N28" s="266">
        <v>0</v>
      </c>
      <c r="O28" s="329">
        <v>20</v>
      </c>
      <c r="P28" s="329">
        <v>1</v>
      </c>
    </row>
    <row r="29" spans="1:16" s="318" customFormat="1" ht="15" customHeight="1">
      <c r="A29" s="329">
        <f aca="true" t="shared" si="4" ref="A29:B32">A28+1</f>
        <v>21</v>
      </c>
      <c r="B29" s="257">
        <f t="shared" si="4"/>
        <v>2</v>
      </c>
      <c r="C29" s="259">
        <v>110</v>
      </c>
      <c r="D29" s="258">
        <v>10</v>
      </c>
      <c r="E29" s="258">
        <v>80</v>
      </c>
      <c r="F29" s="258">
        <v>10.5</v>
      </c>
      <c r="G29" s="330">
        <v>0</v>
      </c>
      <c r="H29" s="266">
        <v>90</v>
      </c>
      <c r="I29" s="266">
        <v>0</v>
      </c>
      <c r="J29" s="330">
        <v>0</v>
      </c>
      <c r="K29" s="266">
        <v>40</v>
      </c>
      <c r="L29" s="266">
        <v>25</v>
      </c>
      <c r="M29" s="330">
        <v>0</v>
      </c>
      <c r="N29" s="266">
        <v>0</v>
      </c>
      <c r="O29" s="329">
        <f aca="true" t="shared" si="5" ref="O29:P32">O28+1</f>
        <v>21</v>
      </c>
      <c r="P29" s="329">
        <f t="shared" si="5"/>
        <v>2</v>
      </c>
    </row>
    <row r="30" spans="1:16" s="318" customFormat="1" ht="15" customHeight="1">
      <c r="A30" s="329">
        <f t="shared" si="4"/>
        <v>22</v>
      </c>
      <c r="B30" s="257">
        <f t="shared" si="4"/>
        <v>3</v>
      </c>
      <c r="C30" s="259">
        <v>100</v>
      </c>
      <c r="D30" s="258">
        <v>11</v>
      </c>
      <c r="E30" s="258">
        <v>60</v>
      </c>
      <c r="F30" s="258">
        <v>10.5</v>
      </c>
      <c r="G30" s="330">
        <v>0</v>
      </c>
      <c r="H30" s="266">
        <v>80</v>
      </c>
      <c r="I30" s="266">
        <v>0</v>
      </c>
      <c r="J30" s="330">
        <v>0</v>
      </c>
      <c r="K30" s="266">
        <v>30</v>
      </c>
      <c r="L30" s="266">
        <v>20</v>
      </c>
      <c r="M30" s="330">
        <v>0</v>
      </c>
      <c r="N30" s="266">
        <v>0</v>
      </c>
      <c r="O30" s="329">
        <f t="shared" si="5"/>
        <v>22</v>
      </c>
      <c r="P30" s="329">
        <f t="shared" si="5"/>
        <v>3</v>
      </c>
    </row>
    <row r="31" spans="1:16" s="285" customFormat="1" ht="15" customHeight="1">
      <c r="A31" s="319">
        <f t="shared" si="4"/>
        <v>23</v>
      </c>
      <c r="B31" s="261">
        <f t="shared" si="4"/>
        <v>4</v>
      </c>
      <c r="C31" s="259">
        <v>90</v>
      </c>
      <c r="D31" s="258">
        <v>11</v>
      </c>
      <c r="E31" s="258">
        <v>40</v>
      </c>
      <c r="F31" s="258">
        <v>10.5</v>
      </c>
      <c r="G31" s="330">
        <v>0</v>
      </c>
      <c r="H31" s="266">
        <v>70</v>
      </c>
      <c r="I31" s="266">
        <v>0</v>
      </c>
      <c r="J31" s="330">
        <v>0</v>
      </c>
      <c r="K31" s="266">
        <v>20</v>
      </c>
      <c r="L31" s="266">
        <v>20</v>
      </c>
      <c r="M31" s="330">
        <v>0</v>
      </c>
      <c r="N31" s="266">
        <v>0</v>
      </c>
      <c r="O31" s="319">
        <f t="shared" si="5"/>
        <v>23</v>
      </c>
      <c r="P31" s="319">
        <f t="shared" si="5"/>
        <v>4</v>
      </c>
    </row>
    <row r="32" spans="1:16" s="318" customFormat="1" ht="15" customHeight="1">
      <c r="A32" s="329">
        <f t="shared" si="4"/>
        <v>24</v>
      </c>
      <c r="B32" s="257">
        <f t="shared" si="4"/>
        <v>5</v>
      </c>
      <c r="C32" s="259">
        <v>90</v>
      </c>
      <c r="D32" s="258">
        <v>11</v>
      </c>
      <c r="E32" s="258">
        <v>40</v>
      </c>
      <c r="F32" s="258">
        <v>10.5</v>
      </c>
      <c r="G32" s="330">
        <v>0</v>
      </c>
      <c r="H32" s="266">
        <v>70</v>
      </c>
      <c r="I32" s="266">
        <v>0</v>
      </c>
      <c r="J32" s="330">
        <v>0</v>
      </c>
      <c r="K32" s="266">
        <v>15</v>
      </c>
      <c r="L32" s="266">
        <v>15</v>
      </c>
      <c r="M32" s="330">
        <v>0</v>
      </c>
      <c r="N32" s="266">
        <v>0</v>
      </c>
      <c r="O32" s="329">
        <f t="shared" si="5"/>
        <v>24</v>
      </c>
      <c r="P32" s="329">
        <f t="shared" si="5"/>
        <v>5</v>
      </c>
    </row>
    <row r="33" spans="1:20" ht="15">
      <c r="A33" s="223"/>
      <c r="E33" s="219"/>
      <c r="F33" s="49"/>
      <c r="L33" s="223"/>
      <c r="M33" s="217"/>
      <c r="N33" s="223"/>
      <c r="O33" s="223"/>
      <c r="P33" s="217"/>
      <c r="Q33" s="223"/>
      <c r="R33" s="217"/>
      <c r="S33" s="223"/>
      <c r="T33" s="216"/>
    </row>
    <row r="34" spans="1:20" ht="15">
      <c r="A34" s="387"/>
      <c r="B34" s="387"/>
      <c r="C34" s="387"/>
      <c r="D34" s="388" t="s">
        <v>358</v>
      </c>
      <c r="E34" s="389"/>
      <c r="F34" s="389"/>
      <c r="G34" s="390"/>
      <c r="J34" s="6" t="s">
        <v>337</v>
      </c>
      <c r="L34" s="223"/>
      <c r="M34" s="217"/>
      <c r="N34" s="223"/>
      <c r="O34" s="223"/>
      <c r="P34" s="217"/>
      <c r="Q34" s="223"/>
      <c r="R34" s="217"/>
      <c r="S34" s="223"/>
      <c r="T34" s="216"/>
    </row>
    <row r="35" spans="1:7" ht="15">
      <c r="A35" s="387"/>
      <c r="B35" s="387"/>
      <c r="C35" s="387"/>
      <c r="D35" s="391" t="s">
        <v>2</v>
      </c>
      <c r="E35" s="391"/>
      <c r="F35" s="391" t="s">
        <v>3</v>
      </c>
      <c r="G35" s="391"/>
    </row>
    <row r="36" spans="1:7" ht="15">
      <c r="A36" s="387"/>
      <c r="B36" s="387"/>
      <c r="C36" s="387"/>
      <c r="D36" s="193" t="s">
        <v>359</v>
      </c>
      <c r="E36" s="193" t="s">
        <v>170</v>
      </c>
      <c r="F36" s="193" t="s">
        <v>359</v>
      </c>
      <c r="G36" s="193" t="s">
        <v>170</v>
      </c>
    </row>
    <row r="37" spans="1:7" ht="15">
      <c r="A37" s="387" t="s">
        <v>400</v>
      </c>
      <c r="B37" s="387"/>
      <c r="C37" s="387"/>
      <c r="D37" s="193">
        <v>7799.02</v>
      </c>
      <c r="E37" s="193">
        <v>2302.36</v>
      </c>
      <c r="F37" s="263">
        <v>7421.56</v>
      </c>
      <c r="G37" s="193">
        <v>2094.52</v>
      </c>
    </row>
    <row r="38" spans="1:7" ht="15">
      <c r="A38" s="387" t="s">
        <v>401</v>
      </c>
      <c r="B38" s="387"/>
      <c r="C38" s="387"/>
      <c r="D38" s="193">
        <v>7803.08</v>
      </c>
      <c r="E38" s="193">
        <v>2303.96</v>
      </c>
      <c r="F38" s="193">
        <v>7425.08</v>
      </c>
      <c r="G38" s="193">
        <v>2095.75</v>
      </c>
    </row>
  </sheetData>
  <sheetProtection/>
  <mergeCells count="16">
    <mergeCell ref="P5:P7"/>
    <mergeCell ref="B2:K2"/>
    <mergeCell ref="A5:A7"/>
    <mergeCell ref="B5:B7"/>
    <mergeCell ref="C5:D6"/>
    <mergeCell ref="E5:F6"/>
    <mergeCell ref="O5:O7"/>
    <mergeCell ref="B3:K3"/>
    <mergeCell ref="A36:C36"/>
    <mergeCell ref="A37:C37"/>
    <mergeCell ref="A38:C38"/>
    <mergeCell ref="A34:C34"/>
    <mergeCell ref="D34:G34"/>
    <mergeCell ref="A35:C35"/>
    <mergeCell ref="D35:E35"/>
    <mergeCell ref="F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9.140625" style="6" customWidth="1"/>
    <col min="2" max="2" width="8.8515625" style="6" customWidth="1"/>
    <col min="3" max="16384" width="9.140625" style="6" customWidth="1"/>
  </cols>
  <sheetData>
    <row r="1" spans="1:16" ht="15">
      <c r="A1" s="205" t="s">
        <v>393</v>
      </c>
      <c r="C1" s="289"/>
      <c r="I1" s="207"/>
      <c r="J1" s="208"/>
      <c r="K1" s="208"/>
      <c r="L1" s="209" t="s">
        <v>0</v>
      </c>
      <c r="M1" s="209"/>
      <c r="N1" s="209"/>
      <c r="O1" s="209"/>
      <c r="P1" s="209"/>
    </row>
    <row r="2" spans="1:16" ht="15">
      <c r="A2" s="209"/>
      <c r="B2" s="289" t="s">
        <v>407</v>
      </c>
      <c r="C2" s="289"/>
      <c r="I2" s="209" t="s">
        <v>357</v>
      </c>
      <c r="J2" s="208"/>
      <c r="K2" s="208"/>
      <c r="L2" s="209"/>
      <c r="M2" s="209"/>
      <c r="N2" s="209"/>
      <c r="O2" s="209"/>
      <c r="P2" s="209"/>
    </row>
    <row r="3" spans="1:16" ht="15">
      <c r="A3" s="209"/>
      <c r="B3" s="289"/>
      <c r="C3" s="289"/>
      <c r="I3" s="207"/>
      <c r="J3" s="208"/>
      <c r="K3" s="208"/>
      <c r="L3" s="209"/>
      <c r="M3" s="209"/>
      <c r="N3" s="209"/>
      <c r="O3" s="209"/>
      <c r="P3" s="209"/>
    </row>
    <row r="4" spans="1:14" ht="15">
      <c r="A4" s="381" t="s">
        <v>1</v>
      </c>
      <c r="B4" s="381" t="s">
        <v>11</v>
      </c>
      <c r="C4" s="220" t="s">
        <v>340</v>
      </c>
      <c r="D4" s="221" t="s">
        <v>251</v>
      </c>
      <c r="E4" s="220" t="s">
        <v>252</v>
      </c>
      <c r="F4" s="220" t="s">
        <v>283</v>
      </c>
      <c r="G4" s="221" t="s">
        <v>282</v>
      </c>
      <c r="H4" s="203" t="s">
        <v>259</v>
      </c>
      <c r="I4" s="203" t="s">
        <v>257</v>
      </c>
      <c r="J4" s="203" t="s">
        <v>32</v>
      </c>
      <c r="K4" s="20" t="s">
        <v>258</v>
      </c>
      <c r="L4" s="20" t="s">
        <v>339</v>
      </c>
      <c r="M4" s="381" t="s">
        <v>1</v>
      </c>
      <c r="N4" s="381" t="s">
        <v>11</v>
      </c>
    </row>
    <row r="5" spans="1:14" ht="15">
      <c r="A5" s="381"/>
      <c r="B5" s="381"/>
      <c r="C5" s="203"/>
      <c r="D5" s="203"/>
      <c r="E5" s="20"/>
      <c r="F5" s="20"/>
      <c r="G5" s="203"/>
      <c r="H5" s="203"/>
      <c r="I5" s="203"/>
      <c r="J5" s="20"/>
      <c r="K5" s="20"/>
      <c r="L5" s="20"/>
      <c r="M5" s="381"/>
      <c r="N5" s="381"/>
    </row>
    <row r="6" spans="1:14" ht="15">
      <c r="A6" s="381"/>
      <c r="B6" s="381"/>
      <c r="C6" s="203" t="s">
        <v>5</v>
      </c>
      <c r="D6" s="203" t="s">
        <v>5</v>
      </c>
      <c r="E6" s="20" t="s">
        <v>5</v>
      </c>
      <c r="F6" s="20" t="s">
        <v>5</v>
      </c>
      <c r="G6" s="203" t="s">
        <v>5</v>
      </c>
      <c r="H6" s="203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381"/>
      <c r="N6" s="381"/>
    </row>
    <row r="7" spans="1:14" ht="15">
      <c r="A7" s="202">
        <v>0</v>
      </c>
      <c r="B7" s="202">
        <v>5</v>
      </c>
      <c r="C7" s="203"/>
      <c r="D7" s="203"/>
      <c r="E7" s="203"/>
      <c r="F7" s="203"/>
      <c r="G7" s="203"/>
      <c r="H7" s="203"/>
      <c r="I7" s="203"/>
      <c r="J7" s="20"/>
      <c r="K7" s="20"/>
      <c r="L7" s="20"/>
      <c r="M7" s="202">
        <v>0</v>
      </c>
      <c r="N7" s="202">
        <v>5</v>
      </c>
    </row>
    <row r="8" spans="1:14" ht="15">
      <c r="A8" s="247">
        <v>1</v>
      </c>
      <c r="B8" s="247">
        <v>6</v>
      </c>
      <c r="C8" s="248"/>
      <c r="D8" s="248"/>
      <c r="E8" s="248"/>
      <c r="F8" s="248"/>
      <c r="G8" s="248"/>
      <c r="H8" s="248"/>
      <c r="I8" s="248"/>
      <c r="J8" s="249"/>
      <c r="K8" s="248"/>
      <c r="L8" s="249"/>
      <c r="M8" s="247">
        <v>1</v>
      </c>
      <c r="N8" s="247">
        <v>6</v>
      </c>
    </row>
    <row r="9" spans="1:14" ht="15">
      <c r="A9" s="202">
        <v>2</v>
      </c>
      <c r="B9" s="202">
        <v>7</v>
      </c>
      <c r="C9" s="203"/>
      <c r="D9" s="203"/>
      <c r="E9" s="203"/>
      <c r="F9" s="203"/>
      <c r="G9" s="203"/>
      <c r="H9" s="203"/>
      <c r="I9" s="203"/>
      <c r="J9" s="20"/>
      <c r="K9" s="203"/>
      <c r="L9" s="20"/>
      <c r="M9" s="202">
        <v>2</v>
      </c>
      <c r="N9" s="202">
        <v>7</v>
      </c>
    </row>
    <row r="10" spans="1:14" ht="15">
      <c r="A10" s="202">
        <v>3</v>
      </c>
      <c r="B10" s="202">
        <v>8</v>
      </c>
      <c r="C10" s="203"/>
      <c r="D10" s="203"/>
      <c r="E10" s="203"/>
      <c r="F10" s="203"/>
      <c r="G10" s="203"/>
      <c r="H10" s="203"/>
      <c r="I10" s="203"/>
      <c r="J10" s="20"/>
      <c r="K10" s="203"/>
      <c r="L10" s="20"/>
      <c r="M10" s="202">
        <v>3</v>
      </c>
      <c r="N10" s="202">
        <v>8</v>
      </c>
    </row>
    <row r="11" spans="1:14" ht="15">
      <c r="A11" s="202">
        <f aca="true" t="shared" si="0" ref="A11:B26">A10+1</f>
        <v>4</v>
      </c>
      <c r="B11" s="202">
        <f t="shared" si="0"/>
        <v>9</v>
      </c>
      <c r="C11" s="203"/>
      <c r="D11" s="203"/>
      <c r="E11" s="203"/>
      <c r="F11" s="203"/>
      <c r="G11" s="203"/>
      <c r="H11" s="203"/>
      <c r="I11" s="203"/>
      <c r="J11" s="20"/>
      <c r="K11" s="203"/>
      <c r="L11" s="20"/>
      <c r="M11" s="202">
        <f aca="true" t="shared" si="1" ref="M11:N26">M10+1</f>
        <v>4</v>
      </c>
      <c r="N11" s="202">
        <f t="shared" si="1"/>
        <v>9</v>
      </c>
    </row>
    <row r="12" spans="1:14" ht="15">
      <c r="A12" s="204">
        <f t="shared" si="0"/>
        <v>5</v>
      </c>
      <c r="B12" s="204">
        <f t="shared" si="0"/>
        <v>10</v>
      </c>
      <c r="C12" s="203"/>
      <c r="D12" s="203"/>
      <c r="E12" s="203"/>
      <c r="F12" s="203"/>
      <c r="G12" s="203"/>
      <c r="H12" s="203"/>
      <c r="I12" s="203"/>
      <c r="J12" s="20"/>
      <c r="K12" s="203"/>
      <c r="L12" s="20"/>
      <c r="M12" s="204">
        <f t="shared" si="1"/>
        <v>5</v>
      </c>
      <c r="N12" s="204">
        <f t="shared" si="1"/>
        <v>10</v>
      </c>
    </row>
    <row r="13" spans="1:14" ht="15">
      <c r="A13" s="202">
        <f t="shared" si="0"/>
        <v>6</v>
      </c>
      <c r="B13" s="202">
        <f t="shared" si="0"/>
        <v>11</v>
      </c>
      <c r="C13" s="203"/>
      <c r="D13" s="203"/>
      <c r="E13" s="203"/>
      <c r="F13" s="203"/>
      <c r="G13" s="203"/>
      <c r="H13" s="203"/>
      <c r="I13" s="203"/>
      <c r="J13" s="20"/>
      <c r="K13" s="203"/>
      <c r="L13" s="20"/>
      <c r="M13" s="202">
        <f t="shared" si="1"/>
        <v>6</v>
      </c>
      <c r="N13" s="202">
        <f t="shared" si="1"/>
        <v>11</v>
      </c>
    </row>
    <row r="14" spans="1:14" ht="15">
      <c r="A14" s="247">
        <f t="shared" si="0"/>
        <v>7</v>
      </c>
      <c r="B14" s="247">
        <f t="shared" si="0"/>
        <v>12</v>
      </c>
      <c r="C14" s="248"/>
      <c r="D14" s="248"/>
      <c r="E14" s="248"/>
      <c r="F14" s="248"/>
      <c r="G14" s="248"/>
      <c r="H14" s="248"/>
      <c r="I14" s="248"/>
      <c r="J14" s="249"/>
      <c r="K14" s="248"/>
      <c r="L14" s="249"/>
      <c r="M14" s="247">
        <f t="shared" si="1"/>
        <v>7</v>
      </c>
      <c r="N14" s="247">
        <f t="shared" si="1"/>
        <v>12</v>
      </c>
    </row>
    <row r="15" spans="1:14" ht="15">
      <c r="A15" s="202">
        <f t="shared" si="0"/>
        <v>8</v>
      </c>
      <c r="B15" s="202">
        <f t="shared" si="0"/>
        <v>13</v>
      </c>
      <c r="C15" s="203"/>
      <c r="D15" s="203"/>
      <c r="E15" s="203"/>
      <c r="F15" s="203"/>
      <c r="G15" s="203"/>
      <c r="H15" s="203"/>
      <c r="I15" s="203"/>
      <c r="J15" s="20"/>
      <c r="K15" s="203"/>
      <c r="L15" s="20"/>
      <c r="M15" s="202">
        <f t="shared" si="1"/>
        <v>8</v>
      </c>
      <c r="N15" s="202">
        <f t="shared" si="1"/>
        <v>13</v>
      </c>
    </row>
    <row r="16" spans="1:14" ht="15">
      <c r="A16" s="202">
        <f t="shared" si="0"/>
        <v>9</v>
      </c>
      <c r="B16" s="202">
        <f t="shared" si="0"/>
        <v>14</v>
      </c>
      <c r="C16" s="203"/>
      <c r="D16" s="203"/>
      <c r="E16" s="203"/>
      <c r="F16" s="203"/>
      <c r="G16" s="203"/>
      <c r="H16" s="203"/>
      <c r="I16" s="203"/>
      <c r="J16" s="20"/>
      <c r="K16" s="203"/>
      <c r="L16" s="20"/>
      <c r="M16" s="202">
        <f t="shared" si="1"/>
        <v>9</v>
      </c>
      <c r="N16" s="202">
        <f t="shared" si="1"/>
        <v>14</v>
      </c>
    </row>
    <row r="17" spans="1:14" ht="15">
      <c r="A17" s="247">
        <f t="shared" si="0"/>
        <v>10</v>
      </c>
      <c r="B17" s="247">
        <f t="shared" si="0"/>
        <v>15</v>
      </c>
      <c r="C17" s="248"/>
      <c r="D17" s="248"/>
      <c r="E17" s="248"/>
      <c r="F17" s="248"/>
      <c r="G17" s="248"/>
      <c r="H17" s="248"/>
      <c r="I17" s="248"/>
      <c r="J17" s="249"/>
      <c r="K17" s="248"/>
      <c r="L17" s="249"/>
      <c r="M17" s="247">
        <f t="shared" si="1"/>
        <v>10</v>
      </c>
      <c r="N17" s="247">
        <f t="shared" si="1"/>
        <v>15</v>
      </c>
    </row>
    <row r="18" spans="1:14" ht="15">
      <c r="A18" s="202">
        <f t="shared" si="0"/>
        <v>11</v>
      </c>
      <c r="B18" s="202">
        <f t="shared" si="0"/>
        <v>16</v>
      </c>
      <c r="C18" s="203"/>
      <c r="D18" s="203"/>
      <c r="E18" s="203"/>
      <c r="F18" s="203"/>
      <c r="G18" s="203"/>
      <c r="H18" s="203"/>
      <c r="I18" s="203"/>
      <c r="J18" s="20"/>
      <c r="K18" s="203"/>
      <c r="L18" s="20"/>
      <c r="M18" s="202">
        <f t="shared" si="1"/>
        <v>11</v>
      </c>
      <c r="N18" s="202">
        <f t="shared" si="1"/>
        <v>16</v>
      </c>
    </row>
    <row r="19" spans="1:14" ht="15">
      <c r="A19" s="204">
        <f t="shared" si="0"/>
        <v>12</v>
      </c>
      <c r="B19" s="204">
        <f t="shared" si="0"/>
        <v>17</v>
      </c>
      <c r="C19" s="203"/>
      <c r="D19" s="203"/>
      <c r="E19" s="203"/>
      <c r="F19" s="203"/>
      <c r="G19" s="203"/>
      <c r="H19" s="203"/>
      <c r="I19" s="203"/>
      <c r="J19" s="20"/>
      <c r="K19" s="203"/>
      <c r="L19" s="20"/>
      <c r="M19" s="204">
        <f t="shared" si="1"/>
        <v>12</v>
      </c>
      <c r="N19" s="204">
        <f t="shared" si="1"/>
        <v>17</v>
      </c>
    </row>
    <row r="20" spans="1:14" ht="15">
      <c r="A20" s="202">
        <f t="shared" si="0"/>
        <v>13</v>
      </c>
      <c r="B20" s="202">
        <f t="shared" si="0"/>
        <v>18</v>
      </c>
      <c r="C20" s="203"/>
      <c r="D20" s="203"/>
      <c r="E20" s="203"/>
      <c r="F20" s="203"/>
      <c r="G20" s="203"/>
      <c r="H20" s="203"/>
      <c r="I20" s="203"/>
      <c r="J20" s="20"/>
      <c r="K20" s="203"/>
      <c r="L20" s="20"/>
      <c r="M20" s="202">
        <f t="shared" si="1"/>
        <v>13</v>
      </c>
      <c r="N20" s="202">
        <f t="shared" si="1"/>
        <v>18</v>
      </c>
    </row>
    <row r="21" spans="1:14" ht="15">
      <c r="A21" s="202">
        <f t="shared" si="0"/>
        <v>14</v>
      </c>
      <c r="B21" s="202">
        <f t="shared" si="0"/>
        <v>19</v>
      </c>
      <c r="C21" s="203"/>
      <c r="D21" s="203"/>
      <c r="E21" s="203"/>
      <c r="F21" s="203"/>
      <c r="G21" s="203"/>
      <c r="H21" s="203"/>
      <c r="I21" s="203"/>
      <c r="J21" s="20"/>
      <c r="K21" s="203"/>
      <c r="L21" s="20"/>
      <c r="M21" s="202">
        <f t="shared" si="1"/>
        <v>14</v>
      </c>
      <c r="N21" s="202">
        <f t="shared" si="1"/>
        <v>19</v>
      </c>
    </row>
    <row r="22" spans="1:14" ht="15">
      <c r="A22" s="204">
        <f t="shared" si="0"/>
        <v>15</v>
      </c>
      <c r="B22" s="204">
        <f t="shared" si="0"/>
        <v>20</v>
      </c>
      <c r="C22" s="203"/>
      <c r="D22" s="193"/>
      <c r="E22" s="193"/>
      <c r="F22" s="203"/>
      <c r="G22" s="203"/>
      <c r="H22" s="203"/>
      <c r="I22" s="193"/>
      <c r="J22" s="193"/>
      <c r="K22" s="203"/>
      <c r="L22" s="193"/>
      <c r="M22" s="204">
        <f t="shared" si="1"/>
        <v>15</v>
      </c>
      <c r="N22" s="204">
        <f t="shared" si="1"/>
        <v>20</v>
      </c>
    </row>
    <row r="23" spans="1:14" ht="15">
      <c r="A23" s="202">
        <f t="shared" si="0"/>
        <v>16</v>
      </c>
      <c r="B23" s="202">
        <f t="shared" si="0"/>
        <v>21</v>
      </c>
      <c r="C23" s="203"/>
      <c r="D23" s="203"/>
      <c r="E23" s="203"/>
      <c r="F23" s="203"/>
      <c r="G23" s="203"/>
      <c r="H23" s="203"/>
      <c r="I23" s="203"/>
      <c r="J23" s="20"/>
      <c r="K23" s="203"/>
      <c r="L23" s="20"/>
      <c r="M23" s="202">
        <f t="shared" si="1"/>
        <v>16</v>
      </c>
      <c r="N23" s="202">
        <f t="shared" si="1"/>
        <v>21</v>
      </c>
    </row>
    <row r="24" spans="1:14" ht="15">
      <c r="A24" s="202">
        <f t="shared" si="0"/>
        <v>17</v>
      </c>
      <c r="B24" s="202">
        <f t="shared" si="0"/>
        <v>22</v>
      </c>
      <c r="C24" s="203"/>
      <c r="D24" s="203"/>
      <c r="E24" s="203"/>
      <c r="F24" s="203"/>
      <c r="G24" s="203"/>
      <c r="H24" s="203"/>
      <c r="I24" s="203"/>
      <c r="J24" s="20"/>
      <c r="K24" s="203"/>
      <c r="L24" s="20"/>
      <c r="M24" s="202">
        <f t="shared" si="1"/>
        <v>17</v>
      </c>
      <c r="N24" s="202">
        <f t="shared" si="1"/>
        <v>22</v>
      </c>
    </row>
    <row r="25" spans="1:14" ht="15">
      <c r="A25" s="247">
        <f t="shared" si="0"/>
        <v>18</v>
      </c>
      <c r="B25" s="247">
        <f t="shared" si="0"/>
        <v>23</v>
      </c>
      <c r="C25" s="248"/>
      <c r="D25" s="248"/>
      <c r="E25" s="248"/>
      <c r="F25" s="248"/>
      <c r="G25" s="248"/>
      <c r="H25" s="248"/>
      <c r="I25" s="248"/>
      <c r="J25" s="249"/>
      <c r="K25" s="248"/>
      <c r="L25" s="249"/>
      <c r="M25" s="247">
        <f t="shared" si="1"/>
        <v>18</v>
      </c>
      <c r="N25" s="247">
        <f t="shared" si="1"/>
        <v>23</v>
      </c>
    </row>
    <row r="26" spans="1:14" ht="15">
      <c r="A26" s="202">
        <f t="shared" si="0"/>
        <v>19</v>
      </c>
      <c r="B26" s="202">
        <f t="shared" si="0"/>
        <v>24</v>
      </c>
      <c r="C26" s="203"/>
      <c r="D26" s="203"/>
      <c r="E26" s="203"/>
      <c r="F26" s="203"/>
      <c r="G26" s="203"/>
      <c r="H26" s="203"/>
      <c r="I26" s="203"/>
      <c r="J26" s="20"/>
      <c r="K26" s="203"/>
      <c r="L26" s="20"/>
      <c r="M26" s="202">
        <f t="shared" si="1"/>
        <v>19</v>
      </c>
      <c r="N26" s="202">
        <f t="shared" si="1"/>
        <v>24</v>
      </c>
    </row>
    <row r="27" spans="1:14" ht="15">
      <c r="A27" s="202">
        <v>20</v>
      </c>
      <c r="B27" s="202">
        <v>1</v>
      </c>
      <c r="C27" s="203"/>
      <c r="D27" s="203"/>
      <c r="E27" s="203"/>
      <c r="F27" s="203"/>
      <c r="G27" s="203"/>
      <c r="H27" s="203"/>
      <c r="I27" s="203"/>
      <c r="J27" s="20"/>
      <c r="K27" s="203"/>
      <c r="L27" s="20"/>
      <c r="M27" s="202">
        <v>20</v>
      </c>
      <c r="N27" s="202">
        <v>1</v>
      </c>
    </row>
    <row r="28" spans="1:14" ht="15">
      <c r="A28" s="202">
        <f aca="true" t="shared" si="2" ref="A28:B31">A27+1</f>
        <v>21</v>
      </c>
      <c r="B28" s="202">
        <f t="shared" si="2"/>
        <v>2</v>
      </c>
      <c r="C28" s="203"/>
      <c r="D28" s="203"/>
      <c r="E28" s="203"/>
      <c r="F28" s="203"/>
      <c r="G28" s="203"/>
      <c r="H28" s="203"/>
      <c r="I28" s="203"/>
      <c r="J28" s="20"/>
      <c r="K28" s="203"/>
      <c r="L28" s="20"/>
      <c r="M28" s="202">
        <f aca="true" t="shared" si="3" ref="M28:N31">M27+1</f>
        <v>21</v>
      </c>
      <c r="N28" s="202">
        <f t="shared" si="3"/>
        <v>2</v>
      </c>
    </row>
    <row r="29" spans="1:14" ht="15">
      <c r="A29" s="202">
        <f t="shared" si="2"/>
        <v>22</v>
      </c>
      <c r="B29" s="202">
        <f t="shared" si="2"/>
        <v>3</v>
      </c>
      <c r="C29" s="203"/>
      <c r="D29" s="203"/>
      <c r="E29" s="203"/>
      <c r="F29" s="203"/>
      <c r="G29" s="203"/>
      <c r="H29" s="203"/>
      <c r="I29" s="203"/>
      <c r="J29" s="20"/>
      <c r="K29" s="203"/>
      <c r="L29" s="20"/>
      <c r="M29" s="202">
        <f t="shared" si="3"/>
        <v>22</v>
      </c>
      <c r="N29" s="202">
        <f t="shared" si="3"/>
        <v>3</v>
      </c>
    </row>
    <row r="30" spans="1:14" ht="15">
      <c r="A30" s="204">
        <f t="shared" si="2"/>
        <v>23</v>
      </c>
      <c r="B30" s="204">
        <f t="shared" si="2"/>
        <v>4</v>
      </c>
      <c r="C30" s="203"/>
      <c r="D30" s="203"/>
      <c r="E30" s="203"/>
      <c r="F30" s="203"/>
      <c r="G30" s="203"/>
      <c r="H30" s="203"/>
      <c r="I30" s="203"/>
      <c r="J30" s="20"/>
      <c r="K30" s="203"/>
      <c r="L30" s="20"/>
      <c r="M30" s="204">
        <f t="shared" si="3"/>
        <v>23</v>
      </c>
      <c r="N30" s="204">
        <f t="shared" si="3"/>
        <v>4</v>
      </c>
    </row>
    <row r="31" spans="1:14" ht="15">
      <c r="A31" s="202">
        <f t="shared" si="2"/>
        <v>24</v>
      </c>
      <c r="B31" s="202">
        <f t="shared" si="2"/>
        <v>5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"/>
      <c r="M31" s="202">
        <f t="shared" si="3"/>
        <v>24</v>
      </c>
      <c r="N31" s="202">
        <f t="shared" si="3"/>
        <v>5</v>
      </c>
    </row>
    <row r="32" spans="1:14" ht="15">
      <c r="A32" s="209"/>
      <c r="B32" s="209"/>
      <c r="C32" s="206"/>
      <c r="D32" s="209"/>
      <c r="E32" s="212"/>
      <c r="F32" s="212"/>
      <c r="G32" s="206"/>
      <c r="H32" s="206"/>
      <c r="I32" s="207"/>
      <c r="J32" s="207"/>
      <c r="K32" s="209"/>
      <c r="L32" s="209"/>
      <c r="M32" s="209"/>
      <c r="N32" s="209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9"/>
  <sheetViews>
    <sheetView zoomScale="80" zoomScaleNormal="80" zoomScalePageLayoutView="0" workbookViewId="0" topLeftCell="A1">
      <selection activeCell="U10" sqref="T10:U11"/>
    </sheetView>
  </sheetViews>
  <sheetFormatPr defaultColWidth="9.140625" defaultRowHeight="15"/>
  <cols>
    <col min="1" max="1" width="5.140625" style="6" customWidth="1"/>
    <col min="2" max="2" width="5.00390625" style="6" customWidth="1"/>
    <col min="3" max="4" width="9.140625" style="6" customWidth="1"/>
    <col min="5" max="5" width="10.140625" style="6" bestFit="1" customWidth="1"/>
    <col min="6" max="15" width="9.140625" style="6" customWidth="1"/>
    <col min="16" max="16" width="14.140625" style="6" customWidth="1"/>
    <col min="17" max="17" width="5.8515625" style="6" customWidth="1"/>
    <col min="18" max="18" width="5.140625" style="6" customWidth="1"/>
    <col min="19" max="16384" width="9.140625" style="6" customWidth="1"/>
  </cols>
  <sheetData>
    <row r="1" spans="1:31" ht="15">
      <c r="A1" s="209"/>
      <c r="B1" s="386" t="s">
        <v>393</v>
      </c>
      <c r="C1" s="386"/>
      <c r="D1" s="386"/>
      <c r="E1" s="386"/>
      <c r="F1" s="386"/>
      <c r="G1" s="206"/>
      <c r="M1" s="207"/>
      <c r="N1" s="208"/>
      <c r="O1" s="209" t="s">
        <v>0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1:31" ht="15">
      <c r="A2" s="209"/>
      <c r="B2" s="386" t="s">
        <v>270</v>
      </c>
      <c r="C2" s="386"/>
      <c r="D2" s="386"/>
      <c r="E2" s="386"/>
      <c r="F2" s="386"/>
      <c r="G2" s="206"/>
      <c r="K2" s="209"/>
      <c r="L2" s="209" t="s">
        <v>357</v>
      </c>
      <c r="M2" s="207"/>
      <c r="N2" s="208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ht="15">
      <c r="A3" s="209"/>
      <c r="B3" s="206"/>
      <c r="C3" s="206"/>
      <c r="D3" s="206"/>
      <c r="E3" s="206"/>
      <c r="F3" s="206"/>
      <c r="G3" s="206"/>
      <c r="M3" s="207"/>
      <c r="N3" s="208"/>
      <c r="O3" s="209"/>
      <c r="P3" s="209"/>
      <c r="Q3" s="209"/>
      <c r="R3" s="209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</row>
    <row r="4" spans="1:31" ht="15">
      <c r="A4" s="381" t="s">
        <v>1</v>
      </c>
      <c r="B4" s="381" t="s">
        <v>11</v>
      </c>
      <c r="C4" s="393" t="s">
        <v>28</v>
      </c>
      <c r="D4" s="393"/>
      <c r="E4" s="398" t="s">
        <v>17</v>
      </c>
      <c r="F4" s="398"/>
      <c r="G4" s="221" t="s">
        <v>245</v>
      </c>
      <c r="H4" s="220" t="s">
        <v>244</v>
      </c>
      <c r="I4" s="221" t="s">
        <v>163</v>
      </c>
      <c r="J4" s="220" t="s">
        <v>34</v>
      </c>
      <c r="K4" s="203" t="s">
        <v>37</v>
      </c>
      <c r="L4" s="203" t="s">
        <v>39</v>
      </c>
      <c r="M4" s="203" t="s">
        <v>29</v>
      </c>
      <c r="N4" s="20" t="s">
        <v>32</v>
      </c>
      <c r="O4" s="203" t="s">
        <v>267</v>
      </c>
      <c r="P4" s="220" t="s">
        <v>44</v>
      </c>
      <c r="Q4" s="381" t="s">
        <v>1</v>
      </c>
      <c r="R4" s="381" t="s">
        <v>11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</row>
    <row r="5" spans="1:31" ht="15" customHeight="1">
      <c r="A5" s="381"/>
      <c r="B5" s="381"/>
      <c r="C5" s="393"/>
      <c r="D5" s="393"/>
      <c r="E5" s="398"/>
      <c r="F5" s="398"/>
      <c r="G5" s="203"/>
      <c r="H5" s="20"/>
      <c r="I5" s="203"/>
      <c r="J5" s="20"/>
      <c r="K5" s="203"/>
      <c r="L5" s="203"/>
      <c r="M5" s="203"/>
      <c r="N5" s="20"/>
      <c r="O5" s="203"/>
      <c r="P5" s="20"/>
      <c r="Q5" s="381"/>
      <c r="R5" s="381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</row>
    <row r="6" spans="1:31" ht="15">
      <c r="A6" s="381"/>
      <c r="B6" s="381"/>
      <c r="C6" s="210" t="s">
        <v>5</v>
      </c>
      <c r="D6" s="203" t="s">
        <v>6</v>
      </c>
      <c r="E6" s="211" t="s">
        <v>5</v>
      </c>
      <c r="F6" s="203" t="s">
        <v>6</v>
      </c>
      <c r="G6" s="203" t="s">
        <v>5</v>
      </c>
      <c r="H6" s="210" t="s">
        <v>5</v>
      </c>
      <c r="I6" s="211" t="s">
        <v>5</v>
      </c>
      <c r="J6" s="20" t="s">
        <v>5</v>
      </c>
      <c r="K6" s="211" t="s">
        <v>5</v>
      </c>
      <c r="L6" s="203" t="s">
        <v>5</v>
      </c>
      <c r="M6" s="203" t="s">
        <v>5</v>
      </c>
      <c r="N6" s="210" t="s">
        <v>5</v>
      </c>
      <c r="O6" s="211" t="s">
        <v>5</v>
      </c>
      <c r="P6" s="20" t="s">
        <v>5</v>
      </c>
      <c r="Q6" s="381"/>
      <c r="R6" s="381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</row>
    <row r="7" spans="1:31" s="245" customFormat="1" ht="15">
      <c r="A7" s="202">
        <v>0</v>
      </c>
      <c r="B7" s="202">
        <v>5</v>
      </c>
      <c r="C7" s="20">
        <v>105</v>
      </c>
      <c r="D7" s="265">
        <v>6.5</v>
      </c>
      <c r="E7" s="203">
        <v>65</v>
      </c>
      <c r="F7" s="203">
        <v>6.1</v>
      </c>
      <c r="G7" s="203">
        <v>10</v>
      </c>
      <c r="H7" s="20">
        <v>25</v>
      </c>
      <c r="I7" s="203">
        <v>0</v>
      </c>
      <c r="J7" s="203">
        <v>30</v>
      </c>
      <c r="K7" s="203">
        <v>50</v>
      </c>
      <c r="L7" s="203">
        <v>0</v>
      </c>
      <c r="M7" s="203">
        <v>55</v>
      </c>
      <c r="N7" s="20">
        <v>0</v>
      </c>
      <c r="O7" s="203">
        <v>0</v>
      </c>
      <c r="P7" s="259">
        <v>0</v>
      </c>
      <c r="Q7" s="202">
        <v>0</v>
      </c>
      <c r="R7" s="202">
        <v>5</v>
      </c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</row>
    <row r="8" spans="1:31" s="324" customFormat="1" ht="15">
      <c r="A8" s="251">
        <v>1</v>
      </c>
      <c r="B8" s="251">
        <v>6</v>
      </c>
      <c r="C8" s="253">
        <v>120</v>
      </c>
      <c r="D8" s="252">
        <v>6.5</v>
      </c>
      <c r="E8" s="252">
        <v>70</v>
      </c>
      <c r="F8" s="248">
        <v>6.1</v>
      </c>
      <c r="G8" s="252">
        <v>10</v>
      </c>
      <c r="H8" s="253">
        <v>30</v>
      </c>
      <c r="I8" s="252">
        <v>0</v>
      </c>
      <c r="J8" s="252">
        <v>30</v>
      </c>
      <c r="K8" s="252">
        <v>60</v>
      </c>
      <c r="L8" s="252">
        <v>0</v>
      </c>
      <c r="M8" s="252">
        <v>60</v>
      </c>
      <c r="N8" s="249">
        <v>0</v>
      </c>
      <c r="O8" s="252">
        <v>0</v>
      </c>
      <c r="P8" s="249">
        <v>0</v>
      </c>
      <c r="Q8" s="251">
        <v>1</v>
      </c>
      <c r="R8" s="251">
        <v>6</v>
      </c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</row>
    <row r="9" spans="1:18" s="323" customFormat="1" ht="15">
      <c r="A9" s="257">
        <v>2</v>
      </c>
      <c r="B9" s="257">
        <v>7</v>
      </c>
      <c r="C9" s="259">
        <v>240</v>
      </c>
      <c r="D9" s="265">
        <v>6.5</v>
      </c>
      <c r="E9" s="258">
        <v>150</v>
      </c>
      <c r="F9" s="203">
        <v>6.1</v>
      </c>
      <c r="G9" s="258">
        <v>30</v>
      </c>
      <c r="H9" s="259">
        <v>65</v>
      </c>
      <c r="I9" s="258">
        <v>30</v>
      </c>
      <c r="J9" s="258">
        <v>40</v>
      </c>
      <c r="K9" s="258">
        <v>70</v>
      </c>
      <c r="L9" s="258">
        <v>20</v>
      </c>
      <c r="M9" s="258">
        <v>90</v>
      </c>
      <c r="N9" s="259">
        <v>0</v>
      </c>
      <c r="O9" s="258">
        <v>60</v>
      </c>
      <c r="P9" s="259">
        <v>0</v>
      </c>
      <c r="Q9" s="257">
        <v>2</v>
      </c>
      <c r="R9" s="257">
        <v>7</v>
      </c>
    </row>
    <row r="10" spans="1:18" s="323" customFormat="1" ht="15">
      <c r="A10" s="257">
        <v>3</v>
      </c>
      <c r="B10" s="257">
        <v>8</v>
      </c>
      <c r="C10" s="259">
        <v>280</v>
      </c>
      <c r="D10" s="265">
        <v>6.5</v>
      </c>
      <c r="E10" s="258">
        <v>240</v>
      </c>
      <c r="F10" s="203">
        <v>6.1</v>
      </c>
      <c r="G10" s="258">
        <v>50</v>
      </c>
      <c r="H10" s="259">
        <v>70</v>
      </c>
      <c r="I10" s="258">
        <v>50</v>
      </c>
      <c r="J10" s="258">
        <v>50</v>
      </c>
      <c r="K10" s="258">
        <v>70</v>
      </c>
      <c r="L10" s="258">
        <v>20</v>
      </c>
      <c r="M10" s="258">
        <v>110</v>
      </c>
      <c r="N10" s="259">
        <v>0</v>
      </c>
      <c r="O10" s="258">
        <v>80</v>
      </c>
      <c r="P10" s="259">
        <v>0</v>
      </c>
      <c r="Q10" s="257">
        <v>3</v>
      </c>
      <c r="R10" s="257">
        <v>8</v>
      </c>
    </row>
    <row r="11" spans="1:18" s="323" customFormat="1" ht="15">
      <c r="A11" s="257">
        <f>A10+1</f>
        <v>4</v>
      </c>
      <c r="B11" s="257">
        <f>B10+1</f>
        <v>9</v>
      </c>
      <c r="C11" s="259">
        <v>300</v>
      </c>
      <c r="D11" s="265">
        <v>6.5</v>
      </c>
      <c r="E11" s="258">
        <v>390</v>
      </c>
      <c r="F11" s="203">
        <v>6.1</v>
      </c>
      <c r="G11" s="258">
        <v>100</v>
      </c>
      <c r="H11" s="259">
        <v>120</v>
      </c>
      <c r="I11" s="258">
        <v>100</v>
      </c>
      <c r="J11" s="258">
        <v>70</v>
      </c>
      <c r="K11" s="258">
        <v>80</v>
      </c>
      <c r="L11" s="258">
        <v>30</v>
      </c>
      <c r="M11" s="258">
        <v>110</v>
      </c>
      <c r="N11" s="259">
        <v>0</v>
      </c>
      <c r="O11" s="258">
        <v>90</v>
      </c>
      <c r="P11" s="259">
        <v>0</v>
      </c>
      <c r="Q11" s="257">
        <f>Q10+1</f>
        <v>4</v>
      </c>
      <c r="R11" s="257">
        <f>R10+1</f>
        <v>9</v>
      </c>
    </row>
    <row r="12" spans="1:18" s="318" customFormat="1" ht="15">
      <c r="A12" s="261">
        <f aca="true" t="shared" si="0" ref="A12:B26">A11+1</f>
        <v>5</v>
      </c>
      <c r="B12" s="261">
        <f t="shared" si="0"/>
        <v>10</v>
      </c>
      <c r="C12" s="259">
        <v>370</v>
      </c>
      <c r="D12" s="265">
        <v>6.5</v>
      </c>
      <c r="E12" s="258">
        <v>500</v>
      </c>
      <c r="F12" s="203">
        <v>6.1</v>
      </c>
      <c r="G12" s="258">
        <v>130</v>
      </c>
      <c r="H12" s="259">
        <v>170</v>
      </c>
      <c r="I12" s="258">
        <v>130</v>
      </c>
      <c r="J12" s="258">
        <v>70</v>
      </c>
      <c r="K12" s="258">
        <v>90</v>
      </c>
      <c r="L12" s="258">
        <v>40</v>
      </c>
      <c r="M12" s="258">
        <v>140</v>
      </c>
      <c r="N12" s="259">
        <v>0</v>
      </c>
      <c r="O12" s="258">
        <v>100</v>
      </c>
      <c r="P12" s="259">
        <v>0</v>
      </c>
      <c r="Q12" s="261">
        <f aca="true" t="shared" si="1" ref="Q12:R26">Q11+1</f>
        <v>5</v>
      </c>
      <c r="R12" s="261">
        <f t="shared" si="1"/>
        <v>10</v>
      </c>
    </row>
    <row r="13" spans="1:18" s="322" customFormat="1" ht="15">
      <c r="A13" s="282">
        <f t="shared" si="0"/>
        <v>6</v>
      </c>
      <c r="B13" s="282">
        <f t="shared" si="0"/>
        <v>11</v>
      </c>
      <c r="C13" s="283">
        <v>430</v>
      </c>
      <c r="D13" s="265">
        <v>6.5</v>
      </c>
      <c r="E13" s="265">
        <v>530</v>
      </c>
      <c r="F13" s="203">
        <v>6.1</v>
      </c>
      <c r="G13" s="265">
        <v>130</v>
      </c>
      <c r="H13" s="283">
        <v>180</v>
      </c>
      <c r="I13" s="265">
        <v>130</v>
      </c>
      <c r="J13" s="265">
        <v>70</v>
      </c>
      <c r="K13" s="265">
        <v>110</v>
      </c>
      <c r="L13" s="265">
        <v>50</v>
      </c>
      <c r="M13" s="265">
        <v>150</v>
      </c>
      <c r="N13" s="259">
        <v>0</v>
      </c>
      <c r="O13" s="265">
        <v>120</v>
      </c>
      <c r="P13" s="259">
        <v>0</v>
      </c>
      <c r="Q13" s="282">
        <f t="shared" si="1"/>
        <v>6</v>
      </c>
      <c r="R13" s="282">
        <f t="shared" si="1"/>
        <v>11</v>
      </c>
    </row>
    <row r="14" spans="1:31" s="325" customFormat="1" ht="15">
      <c r="A14" s="247">
        <f t="shared" si="0"/>
        <v>7</v>
      </c>
      <c r="B14" s="247">
        <f t="shared" si="0"/>
        <v>12</v>
      </c>
      <c r="C14" s="249">
        <v>430</v>
      </c>
      <c r="D14" s="252">
        <v>6.5</v>
      </c>
      <c r="E14" s="248">
        <v>530</v>
      </c>
      <c r="F14" s="248">
        <v>6.1</v>
      </c>
      <c r="G14" s="248">
        <v>150</v>
      </c>
      <c r="H14" s="249">
        <v>180</v>
      </c>
      <c r="I14" s="248">
        <v>130</v>
      </c>
      <c r="J14" s="248">
        <v>70</v>
      </c>
      <c r="K14" s="248">
        <v>110</v>
      </c>
      <c r="L14" s="248">
        <v>50</v>
      </c>
      <c r="M14" s="248">
        <v>150</v>
      </c>
      <c r="N14" s="249">
        <v>0</v>
      </c>
      <c r="O14" s="248">
        <v>120</v>
      </c>
      <c r="P14" s="249">
        <v>0</v>
      </c>
      <c r="Q14" s="247">
        <f t="shared" si="1"/>
        <v>7</v>
      </c>
      <c r="R14" s="247">
        <f t="shared" si="1"/>
        <v>12</v>
      </c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</row>
    <row r="15" spans="1:18" s="323" customFormat="1" ht="15">
      <c r="A15" s="257">
        <f t="shared" si="0"/>
        <v>8</v>
      </c>
      <c r="B15" s="257">
        <f t="shared" si="0"/>
        <v>13</v>
      </c>
      <c r="C15" s="259">
        <v>450</v>
      </c>
      <c r="D15" s="265">
        <v>6.5</v>
      </c>
      <c r="E15" s="258">
        <v>530</v>
      </c>
      <c r="F15" s="203">
        <v>6.1</v>
      </c>
      <c r="G15" s="258">
        <v>150</v>
      </c>
      <c r="H15" s="259">
        <v>180</v>
      </c>
      <c r="I15" s="258">
        <v>130</v>
      </c>
      <c r="J15" s="258">
        <v>70</v>
      </c>
      <c r="K15" s="258">
        <v>120</v>
      </c>
      <c r="L15" s="258">
        <v>60</v>
      </c>
      <c r="M15" s="258">
        <v>150</v>
      </c>
      <c r="N15" s="259">
        <v>0</v>
      </c>
      <c r="O15" s="258">
        <v>120</v>
      </c>
      <c r="P15" s="259">
        <v>0</v>
      </c>
      <c r="Q15" s="257">
        <f t="shared" si="1"/>
        <v>8</v>
      </c>
      <c r="R15" s="257">
        <f t="shared" si="1"/>
        <v>13</v>
      </c>
    </row>
    <row r="16" spans="1:18" s="323" customFormat="1" ht="15">
      <c r="A16" s="257">
        <f t="shared" si="0"/>
        <v>9</v>
      </c>
      <c r="B16" s="257">
        <f t="shared" si="0"/>
        <v>14</v>
      </c>
      <c r="C16" s="259">
        <v>440</v>
      </c>
      <c r="D16" s="265">
        <v>6.5</v>
      </c>
      <c r="E16" s="259">
        <v>540</v>
      </c>
      <c r="F16" s="203">
        <v>6.1</v>
      </c>
      <c r="G16" s="258">
        <v>150</v>
      </c>
      <c r="H16" s="259">
        <v>180</v>
      </c>
      <c r="I16" s="258">
        <v>130</v>
      </c>
      <c r="J16" s="258">
        <v>80</v>
      </c>
      <c r="K16" s="258">
        <v>110</v>
      </c>
      <c r="L16" s="258">
        <v>60</v>
      </c>
      <c r="M16" s="258">
        <v>150</v>
      </c>
      <c r="N16" s="259">
        <v>0</v>
      </c>
      <c r="O16" s="258">
        <v>120</v>
      </c>
      <c r="P16" s="259">
        <v>0</v>
      </c>
      <c r="Q16" s="257">
        <f t="shared" si="1"/>
        <v>9</v>
      </c>
      <c r="R16" s="257">
        <f t="shared" si="1"/>
        <v>14</v>
      </c>
    </row>
    <row r="17" spans="1:31" s="325" customFormat="1" ht="15">
      <c r="A17" s="247">
        <f t="shared" si="0"/>
        <v>10</v>
      </c>
      <c r="B17" s="247">
        <f t="shared" si="0"/>
        <v>15</v>
      </c>
      <c r="C17" s="249">
        <v>440</v>
      </c>
      <c r="D17" s="252">
        <v>6.5</v>
      </c>
      <c r="E17" s="249">
        <v>540</v>
      </c>
      <c r="F17" s="248">
        <v>6.1</v>
      </c>
      <c r="G17" s="248">
        <v>150</v>
      </c>
      <c r="H17" s="249">
        <v>180</v>
      </c>
      <c r="I17" s="248">
        <v>130</v>
      </c>
      <c r="J17" s="248">
        <v>80</v>
      </c>
      <c r="K17" s="248">
        <v>110</v>
      </c>
      <c r="L17" s="248">
        <v>60</v>
      </c>
      <c r="M17" s="248">
        <v>150</v>
      </c>
      <c r="N17" s="249">
        <v>0</v>
      </c>
      <c r="O17" s="248">
        <v>120</v>
      </c>
      <c r="P17" s="249">
        <v>0</v>
      </c>
      <c r="Q17" s="247">
        <f t="shared" si="1"/>
        <v>10</v>
      </c>
      <c r="R17" s="247">
        <f t="shared" si="1"/>
        <v>15</v>
      </c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</row>
    <row r="18" spans="1:18" s="323" customFormat="1" ht="15">
      <c r="A18" s="257">
        <f t="shared" si="0"/>
        <v>11</v>
      </c>
      <c r="B18" s="257">
        <f t="shared" si="0"/>
        <v>16</v>
      </c>
      <c r="C18" s="259">
        <v>430</v>
      </c>
      <c r="D18" s="265">
        <v>6.5</v>
      </c>
      <c r="E18" s="259">
        <v>540</v>
      </c>
      <c r="F18" s="203">
        <v>6.1</v>
      </c>
      <c r="G18" s="258">
        <v>150</v>
      </c>
      <c r="H18" s="259">
        <v>180</v>
      </c>
      <c r="I18" s="258">
        <v>130</v>
      </c>
      <c r="J18" s="258">
        <v>80</v>
      </c>
      <c r="K18" s="258">
        <v>110</v>
      </c>
      <c r="L18" s="258">
        <v>50</v>
      </c>
      <c r="M18" s="258">
        <v>150</v>
      </c>
      <c r="N18" s="259">
        <v>0</v>
      </c>
      <c r="O18" s="258">
        <v>120</v>
      </c>
      <c r="P18" s="259">
        <v>0</v>
      </c>
      <c r="Q18" s="257">
        <f t="shared" si="1"/>
        <v>11</v>
      </c>
      <c r="R18" s="257">
        <f t="shared" si="1"/>
        <v>16</v>
      </c>
    </row>
    <row r="19" spans="1:18" s="318" customFormat="1" ht="15">
      <c r="A19" s="261">
        <f t="shared" si="0"/>
        <v>12</v>
      </c>
      <c r="B19" s="261">
        <f t="shared" si="0"/>
        <v>17</v>
      </c>
      <c r="C19" s="259">
        <v>430</v>
      </c>
      <c r="D19" s="265">
        <v>6.5</v>
      </c>
      <c r="E19" s="259">
        <v>500</v>
      </c>
      <c r="F19" s="203">
        <v>6.1</v>
      </c>
      <c r="G19" s="258">
        <v>150</v>
      </c>
      <c r="H19" s="259">
        <v>140</v>
      </c>
      <c r="I19" s="258">
        <v>130</v>
      </c>
      <c r="J19" s="258">
        <v>80</v>
      </c>
      <c r="K19" s="258">
        <v>110</v>
      </c>
      <c r="L19" s="258">
        <v>50</v>
      </c>
      <c r="M19" s="258">
        <v>150</v>
      </c>
      <c r="N19" s="259">
        <v>0</v>
      </c>
      <c r="O19" s="258">
        <v>120</v>
      </c>
      <c r="P19" s="259">
        <v>0</v>
      </c>
      <c r="Q19" s="261">
        <f t="shared" si="1"/>
        <v>12</v>
      </c>
      <c r="R19" s="261">
        <f t="shared" si="1"/>
        <v>17</v>
      </c>
    </row>
    <row r="20" spans="1:18" s="323" customFormat="1" ht="15">
      <c r="A20" s="257">
        <f t="shared" si="0"/>
        <v>13</v>
      </c>
      <c r="B20" s="257">
        <f t="shared" si="0"/>
        <v>18</v>
      </c>
      <c r="C20" s="259">
        <v>370</v>
      </c>
      <c r="D20" s="265">
        <v>6.5</v>
      </c>
      <c r="E20" s="258">
        <v>410</v>
      </c>
      <c r="F20" s="203">
        <v>6.1</v>
      </c>
      <c r="G20" s="258">
        <v>120</v>
      </c>
      <c r="H20" s="259">
        <v>120</v>
      </c>
      <c r="I20" s="258">
        <v>110</v>
      </c>
      <c r="J20" s="258">
        <v>70</v>
      </c>
      <c r="K20" s="258">
        <v>90</v>
      </c>
      <c r="L20" s="258">
        <v>40</v>
      </c>
      <c r="M20" s="258">
        <v>140</v>
      </c>
      <c r="N20" s="259">
        <v>0</v>
      </c>
      <c r="O20" s="258">
        <v>100</v>
      </c>
      <c r="P20" s="259">
        <v>0</v>
      </c>
      <c r="Q20" s="257">
        <f t="shared" si="1"/>
        <v>13</v>
      </c>
      <c r="R20" s="257">
        <f t="shared" si="1"/>
        <v>18</v>
      </c>
    </row>
    <row r="21" spans="1:18" s="323" customFormat="1" ht="15">
      <c r="A21" s="257">
        <f t="shared" si="0"/>
        <v>14</v>
      </c>
      <c r="B21" s="257">
        <f t="shared" si="0"/>
        <v>19</v>
      </c>
      <c r="C21" s="259">
        <v>350</v>
      </c>
      <c r="D21" s="265">
        <v>6.5</v>
      </c>
      <c r="E21" s="259">
        <v>390</v>
      </c>
      <c r="F21" s="203">
        <v>6.1</v>
      </c>
      <c r="G21" s="258">
        <v>110</v>
      </c>
      <c r="H21" s="259">
        <v>110</v>
      </c>
      <c r="I21" s="258">
        <v>100</v>
      </c>
      <c r="J21" s="258">
        <v>70</v>
      </c>
      <c r="K21" s="258">
        <v>80</v>
      </c>
      <c r="L21" s="258">
        <v>30</v>
      </c>
      <c r="M21" s="258">
        <v>130</v>
      </c>
      <c r="N21" s="259">
        <v>0</v>
      </c>
      <c r="O21" s="258">
        <v>100</v>
      </c>
      <c r="P21" s="259">
        <v>0</v>
      </c>
      <c r="Q21" s="257">
        <f t="shared" si="1"/>
        <v>14</v>
      </c>
      <c r="R21" s="257">
        <f t="shared" si="1"/>
        <v>19</v>
      </c>
    </row>
    <row r="22" spans="1:18" s="285" customFormat="1" ht="15">
      <c r="A22" s="284">
        <f t="shared" si="0"/>
        <v>15</v>
      </c>
      <c r="B22" s="284">
        <f t="shared" si="0"/>
        <v>20</v>
      </c>
      <c r="C22" s="283">
        <v>300</v>
      </c>
      <c r="D22" s="265">
        <v>6.5</v>
      </c>
      <c r="E22" s="265">
        <v>350</v>
      </c>
      <c r="F22" s="203">
        <v>6.1</v>
      </c>
      <c r="G22" s="265">
        <v>100</v>
      </c>
      <c r="H22" s="283">
        <v>80</v>
      </c>
      <c r="I22" s="265">
        <v>100</v>
      </c>
      <c r="J22" s="265">
        <v>70</v>
      </c>
      <c r="K22" s="265">
        <v>80</v>
      </c>
      <c r="L22" s="265">
        <v>30</v>
      </c>
      <c r="M22" s="265">
        <v>110</v>
      </c>
      <c r="N22" s="259">
        <v>0</v>
      </c>
      <c r="O22" s="265">
        <v>80</v>
      </c>
      <c r="P22" s="259">
        <v>0</v>
      </c>
      <c r="Q22" s="284">
        <f t="shared" si="1"/>
        <v>15</v>
      </c>
      <c r="R22" s="284">
        <f t="shared" si="1"/>
        <v>20</v>
      </c>
    </row>
    <row r="23" spans="1:18" s="323" customFormat="1" ht="15">
      <c r="A23" s="257">
        <f t="shared" si="0"/>
        <v>16</v>
      </c>
      <c r="B23" s="257">
        <f t="shared" si="0"/>
        <v>21</v>
      </c>
      <c r="C23" s="259">
        <v>280</v>
      </c>
      <c r="D23" s="265">
        <v>6.5</v>
      </c>
      <c r="E23" s="258">
        <v>300</v>
      </c>
      <c r="F23" s="203">
        <v>6.1</v>
      </c>
      <c r="G23" s="258">
        <v>90</v>
      </c>
      <c r="H23" s="259">
        <v>70</v>
      </c>
      <c r="I23" s="258">
        <v>90</v>
      </c>
      <c r="J23" s="258">
        <v>70</v>
      </c>
      <c r="K23" s="258">
        <v>70</v>
      </c>
      <c r="L23" s="258">
        <v>20</v>
      </c>
      <c r="M23" s="258">
        <v>110</v>
      </c>
      <c r="N23" s="259">
        <v>0</v>
      </c>
      <c r="O23" s="258">
        <v>80</v>
      </c>
      <c r="P23" s="259">
        <v>0</v>
      </c>
      <c r="Q23" s="257">
        <f t="shared" si="1"/>
        <v>16</v>
      </c>
      <c r="R23" s="257">
        <f t="shared" si="1"/>
        <v>21</v>
      </c>
    </row>
    <row r="24" spans="1:18" s="323" customFormat="1" ht="15">
      <c r="A24" s="257">
        <f t="shared" si="0"/>
        <v>17</v>
      </c>
      <c r="B24" s="257">
        <f t="shared" si="0"/>
        <v>22</v>
      </c>
      <c r="C24" s="259">
        <v>250</v>
      </c>
      <c r="D24" s="265">
        <v>6.5</v>
      </c>
      <c r="E24" s="258">
        <v>280</v>
      </c>
      <c r="F24" s="203">
        <v>6.1</v>
      </c>
      <c r="G24" s="258">
        <v>80</v>
      </c>
      <c r="H24" s="259">
        <v>70</v>
      </c>
      <c r="I24" s="258">
        <v>60</v>
      </c>
      <c r="J24" s="258">
        <v>70</v>
      </c>
      <c r="K24" s="258">
        <v>70</v>
      </c>
      <c r="L24" s="258">
        <v>20</v>
      </c>
      <c r="M24" s="258">
        <v>110</v>
      </c>
      <c r="N24" s="259">
        <v>0</v>
      </c>
      <c r="O24" s="258">
        <v>60</v>
      </c>
      <c r="P24" s="259">
        <v>0</v>
      </c>
      <c r="Q24" s="257">
        <f t="shared" si="1"/>
        <v>17</v>
      </c>
      <c r="R24" s="257">
        <f t="shared" si="1"/>
        <v>22</v>
      </c>
    </row>
    <row r="25" spans="1:31" s="325" customFormat="1" ht="15">
      <c r="A25" s="247">
        <f t="shared" si="0"/>
        <v>18</v>
      </c>
      <c r="B25" s="247">
        <f t="shared" si="0"/>
        <v>23</v>
      </c>
      <c r="C25" s="249">
        <v>240</v>
      </c>
      <c r="D25" s="252">
        <v>6.5</v>
      </c>
      <c r="E25" s="248">
        <v>240</v>
      </c>
      <c r="F25" s="248">
        <v>6.1</v>
      </c>
      <c r="G25" s="248">
        <v>50</v>
      </c>
      <c r="H25" s="249">
        <v>70</v>
      </c>
      <c r="I25" s="248">
        <v>50</v>
      </c>
      <c r="J25" s="248">
        <v>70</v>
      </c>
      <c r="K25" s="248">
        <v>70</v>
      </c>
      <c r="L25" s="248">
        <v>20</v>
      </c>
      <c r="M25" s="248">
        <v>90</v>
      </c>
      <c r="N25" s="249">
        <v>0</v>
      </c>
      <c r="O25" s="248">
        <v>60</v>
      </c>
      <c r="P25" s="249">
        <v>0</v>
      </c>
      <c r="Q25" s="247">
        <f t="shared" si="1"/>
        <v>18</v>
      </c>
      <c r="R25" s="247">
        <f t="shared" si="1"/>
        <v>23</v>
      </c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</row>
    <row r="26" spans="1:18" s="323" customFormat="1" ht="15">
      <c r="A26" s="257">
        <f t="shared" si="0"/>
        <v>19</v>
      </c>
      <c r="B26" s="257">
        <f t="shared" si="0"/>
        <v>24</v>
      </c>
      <c r="C26" s="259">
        <v>200</v>
      </c>
      <c r="D26" s="265">
        <v>6.5</v>
      </c>
      <c r="E26" s="258">
        <v>200</v>
      </c>
      <c r="F26" s="203">
        <v>6.1</v>
      </c>
      <c r="G26" s="258">
        <v>50</v>
      </c>
      <c r="H26" s="259">
        <v>50</v>
      </c>
      <c r="I26" s="258">
        <v>40</v>
      </c>
      <c r="J26" s="258">
        <v>60</v>
      </c>
      <c r="K26" s="258">
        <v>60</v>
      </c>
      <c r="L26" s="258">
        <v>20</v>
      </c>
      <c r="M26" s="258">
        <v>70</v>
      </c>
      <c r="N26" s="259">
        <v>0</v>
      </c>
      <c r="O26" s="258">
        <v>50</v>
      </c>
      <c r="P26" s="259">
        <v>0</v>
      </c>
      <c r="Q26" s="257">
        <f t="shared" si="1"/>
        <v>19</v>
      </c>
      <c r="R26" s="257">
        <f t="shared" si="1"/>
        <v>24</v>
      </c>
    </row>
    <row r="27" spans="1:18" s="323" customFormat="1" ht="15">
      <c r="A27" s="257">
        <v>20</v>
      </c>
      <c r="B27" s="257">
        <v>1</v>
      </c>
      <c r="C27" s="259">
        <v>180</v>
      </c>
      <c r="D27" s="265">
        <v>6.5</v>
      </c>
      <c r="E27" s="258">
        <v>150</v>
      </c>
      <c r="F27" s="203">
        <v>6.1</v>
      </c>
      <c r="G27" s="258">
        <v>30</v>
      </c>
      <c r="H27" s="259">
        <v>50</v>
      </c>
      <c r="I27" s="258">
        <v>30</v>
      </c>
      <c r="J27" s="258">
        <v>60</v>
      </c>
      <c r="K27" s="258">
        <v>60</v>
      </c>
      <c r="L27" s="258">
        <v>20</v>
      </c>
      <c r="M27" s="258">
        <v>70</v>
      </c>
      <c r="N27" s="259">
        <v>0</v>
      </c>
      <c r="O27" s="258">
        <v>30</v>
      </c>
      <c r="P27" s="259">
        <v>0</v>
      </c>
      <c r="Q27" s="257">
        <v>20</v>
      </c>
      <c r="R27" s="257">
        <v>1</v>
      </c>
    </row>
    <row r="28" spans="1:18" s="323" customFormat="1" ht="15">
      <c r="A28" s="257">
        <f aca="true" t="shared" si="2" ref="A28:B31">A27+1</f>
        <v>21</v>
      </c>
      <c r="B28" s="257">
        <f t="shared" si="2"/>
        <v>2</v>
      </c>
      <c r="C28" s="259">
        <v>140</v>
      </c>
      <c r="D28" s="265">
        <v>6.5</v>
      </c>
      <c r="E28" s="258">
        <v>100</v>
      </c>
      <c r="F28" s="203">
        <v>6.1</v>
      </c>
      <c r="G28" s="258">
        <v>30</v>
      </c>
      <c r="H28" s="259">
        <v>40</v>
      </c>
      <c r="I28" s="258">
        <v>0</v>
      </c>
      <c r="J28" s="258">
        <v>30</v>
      </c>
      <c r="K28" s="258">
        <v>60</v>
      </c>
      <c r="L28" s="258">
        <v>10</v>
      </c>
      <c r="M28" s="258">
        <v>60</v>
      </c>
      <c r="N28" s="259">
        <v>0</v>
      </c>
      <c r="O28" s="258">
        <v>10</v>
      </c>
      <c r="P28" s="259">
        <v>0</v>
      </c>
      <c r="Q28" s="257">
        <f aca="true" t="shared" si="3" ref="Q28:R31">Q27+1</f>
        <v>21</v>
      </c>
      <c r="R28" s="257">
        <f t="shared" si="3"/>
        <v>2</v>
      </c>
    </row>
    <row r="29" spans="1:18" s="323" customFormat="1" ht="15">
      <c r="A29" s="257">
        <f t="shared" si="2"/>
        <v>22</v>
      </c>
      <c r="B29" s="257">
        <f t="shared" si="2"/>
        <v>3</v>
      </c>
      <c r="C29" s="259">
        <v>120</v>
      </c>
      <c r="D29" s="265">
        <v>6.5</v>
      </c>
      <c r="E29" s="258">
        <v>70</v>
      </c>
      <c r="F29" s="203">
        <v>6.1</v>
      </c>
      <c r="G29" s="258">
        <v>10</v>
      </c>
      <c r="H29" s="259">
        <v>30</v>
      </c>
      <c r="I29" s="258">
        <v>0</v>
      </c>
      <c r="J29" s="258">
        <v>30</v>
      </c>
      <c r="K29" s="258">
        <v>60</v>
      </c>
      <c r="L29" s="258">
        <v>0</v>
      </c>
      <c r="M29" s="258">
        <v>60</v>
      </c>
      <c r="N29" s="259">
        <v>0</v>
      </c>
      <c r="O29" s="258">
        <v>0</v>
      </c>
      <c r="P29" s="259">
        <v>0</v>
      </c>
      <c r="Q29" s="257">
        <f t="shared" si="3"/>
        <v>22</v>
      </c>
      <c r="R29" s="257">
        <f t="shared" si="3"/>
        <v>3</v>
      </c>
    </row>
    <row r="30" spans="1:18" s="285" customFormat="1" ht="15">
      <c r="A30" s="284">
        <f t="shared" si="2"/>
        <v>23</v>
      </c>
      <c r="B30" s="284">
        <f t="shared" si="2"/>
        <v>4</v>
      </c>
      <c r="C30" s="283">
        <v>120</v>
      </c>
      <c r="D30" s="265">
        <v>6.5</v>
      </c>
      <c r="E30" s="265">
        <v>70</v>
      </c>
      <c r="F30" s="203">
        <v>6.1</v>
      </c>
      <c r="G30" s="265">
        <v>10</v>
      </c>
      <c r="H30" s="283">
        <v>30</v>
      </c>
      <c r="I30" s="265">
        <v>0</v>
      </c>
      <c r="J30" s="265">
        <v>30</v>
      </c>
      <c r="K30" s="265">
        <v>60</v>
      </c>
      <c r="L30" s="265">
        <v>0</v>
      </c>
      <c r="M30" s="265">
        <v>60</v>
      </c>
      <c r="N30" s="259">
        <v>0</v>
      </c>
      <c r="O30" s="265">
        <v>0</v>
      </c>
      <c r="P30" s="259">
        <v>0</v>
      </c>
      <c r="Q30" s="284">
        <f t="shared" si="3"/>
        <v>23</v>
      </c>
      <c r="R30" s="284">
        <f t="shared" si="3"/>
        <v>4</v>
      </c>
    </row>
    <row r="31" spans="1:18" s="323" customFormat="1" ht="15">
      <c r="A31" s="257">
        <f t="shared" si="2"/>
        <v>24</v>
      </c>
      <c r="B31" s="257">
        <f t="shared" si="2"/>
        <v>5</v>
      </c>
      <c r="C31" s="259">
        <v>120</v>
      </c>
      <c r="D31" s="265">
        <v>6.5</v>
      </c>
      <c r="E31" s="258">
        <v>70</v>
      </c>
      <c r="F31" s="203">
        <v>6.1</v>
      </c>
      <c r="G31" s="258">
        <v>10</v>
      </c>
      <c r="H31" s="259">
        <v>30</v>
      </c>
      <c r="I31" s="258">
        <v>0</v>
      </c>
      <c r="J31" s="258">
        <v>30</v>
      </c>
      <c r="K31" s="258">
        <v>60</v>
      </c>
      <c r="L31" s="258">
        <v>0</v>
      </c>
      <c r="M31" s="258">
        <v>60</v>
      </c>
      <c r="N31" s="259">
        <v>0</v>
      </c>
      <c r="O31" s="258">
        <v>0</v>
      </c>
      <c r="P31" s="259">
        <v>0</v>
      </c>
      <c r="Q31" s="257">
        <f t="shared" si="3"/>
        <v>24</v>
      </c>
      <c r="R31" s="257">
        <f t="shared" si="3"/>
        <v>5</v>
      </c>
    </row>
    <row r="32" spans="1:31" ht="15">
      <c r="A32" s="209"/>
      <c r="B32" s="209"/>
      <c r="C32" s="209"/>
      <c r="D32" s="209"/>
      <c r="E32" s="209"/>
      <c r="F32" s="209"/>
      <c r="G32" s="206"/>
      <c r="H32" s="212"/>
      <c r="I32" s="209"/>
      <c r="J32" s="212"/>
      <c r="K32" s="209"/>
      <c r="L32" s="206"/>
      <c r="M32" s="207"/>
      <c r="N32" s="209"/>
      <c r="O32" s="209"/>
      <c r="P32" s="209"/>
      <c r="Q32" s="209"/>
      <c r="R32" s="209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5" spans="5:11" ht="15">
      <c r="E35" s="387"/>
      <c r="F35" s="387"/>
      <c r="G35" s="387"/>
      <c r="H35" s="388" t="s">
        <v>358</v>
      </c>
      <c r="I35" s="389"/>
      <c r="J35" s="389"/>
      <c r="K35" s="390"/>
    </row>
    <row r="36" spans="5:11" ht="15">
      <c r="E36" s="387"/>
      <c r="F36" s="387"/>
      <c r="G36" s="387"/>
      <c r="H36" s="391" t="s">
        <v>28</v>
      </c>
      <c r="I36" s="391"/>
      <c r="J36" s="391" t="s">
        <v>17</v>
      </c>
      <c r="K36" s="391"/>
    </row>
    <row r="37" spans="5:11" ht="15">
      <c r="E37" s="387"/>
      <c r="F37" s="387"/>
      <c r="G37" s="387"/>
      <c r="H37" s="193" t="s">
        <v>359</v>
      </c>
      <c r="I37" s="193" t="s">
        <v>170</v>
      </c>
      <c r="J37" s="193" t="s">
        <v>359</v>
      </c>
      <c r="K37" s="193" t="s">
        <v>170</v>
      </c>
    </row>
    <row r="38" spans="5:11" ht="15">
      <c r="E38" s="387" t="s">
        <v>400</v>
      </c>
      <c r="F38" s="387"/>
      <c r="G38" s="387"/>
      <c r="H38" s="193">
        <v>19166.46</v>
      </c>
      <c r="I38" s="193">
        <v>5274.3</v>
      </c>
      <c r="J38" s="193">
        <v>25960.3</v>
      </c>
      <c r="K38" s="193">
        <v>7552.27</v>
      </c>
    </row>
    <row r="39" spans="5:11" ht="15">
      <c r="E39" s="387" t="s">
        <v>401</v>
      </c>
      <c r="F39" s="387"/>
      <c r="G39" s="387"/>
      <c r="H39" s="193">
        <v>19172.14</v>
      </c>
      <c r="I39" s="193">
        <v>5275.93</v>
      </c>
      <c r="J39" s="193">
        <v>25966.14</v>
      </c>
      <c r="K39" s="193">
        <v>7553.99</v>
      </c>
    </row>
  </sheetData>
  <sheetProtection/>
  <mergeCells count="16">
    <mergeCell ref="Q4:Q6"/>
    <mergeCell ref="R4:R6"/>
    <mergeCell ref="B1:F1"/>
    <mergeCell ref="B2:F2"/>
    <mergeCell ref="A4:A6"/>
    <mergeCell ref="B4:B6"/>
    <mergeCell ref="C4:D5"/>
    <mergeCell ref="E4:F5"/>
    <mergeCell ref="E37:G37"/>
    <mergeCell ref="E38:G38"/>
    <mergeCell ref="E39:G39"/>
    <mergeCell ref="E35:G35"/>
    <mergeCell ref="H35:K35"/>
    <mergeCell ref="E36:G36"/>
    <mergeCell ref="H36:I36"/>
    <mergeCell ref="J36:K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A21">
      <selection activeCell="K46" sqref="K46"/>
    </sheetView>
  </sheetViews>
  <sheetFormatPr defaultColWidth="9.140625" defaultRowHeight="15"/>
  <cols>
    <col min="1" max="1" width="5.140625" style="6" customWidth="1"/>
    <col min="2" max="2" width="5.28125" style="6" customWidth="1"/>
    <col min="3" max="12" width="9.140625" style="6" customWidth="1"/>
    <col min="13" max="13" width="5.421875" style="6" customWidth="1"/>
    <col min="14" max="14" width="5.8515625" style="6" customWidth="1"/>
    <col min="15" max="16384" width="9.140625" style="6" customWidth="1"/>
  </cols>
  <sheetData>
    <row r="1" spans="1:24" ht="15">
      <c r="A1" s="209"/>
      <c r="B1" s="386" t="s">
        <v>393</v>
      </c>
      <c r="C1" s="386"/>
      <c r="D1" s="386"/>
      <c r="E1" s="386"/>
      <c r="F1" s="386"/>
      <c r="G1" s="206"/>
      <c r="M1" s="209"/>
      <c r="N1" s="209"/>
      <c r="O1" s="209"/>
      <c r="P1" s="206"/>
      <c r="Q1" s="209"/>
      <c r="R1" s="209"/>
      <c r="S1" s="209"/>
      <c r="T1" s="209"/>
      <c r="U1" s="209"/>
      <c r="V1" s="209"/>
      <c r="W1" s="209"/>
      <c r="X1" s="209"/>
    </row>
    <row r="2" spans="1:24" ht="15">
      <c r="A2" s="209"/>
      <c r="B2" s="386" t="s">
        <v>268</v>
      </c>
      <c r="C2" s="386"/>
      <c r="D2" s="386"/>
      <c r="E2" s="386"/>
      <c r="F2" s="386"/>
      <c r="G2" s="206"/>
      <c r="I2" s="209" t="s">
        <v>356</v>
      </c>
      <c r="M2" s="209"/>
      <c r="N2" s="209"/>
      <c r="O2" s="209"/>
      <c r="P2" s="206"/>
      <c r="Q2" s="209"/>
      <c r="R2" s="209"/>
      <c r="S2" s="209"/>
      <c r="T2" s="209"/>
      <c r="U2" s="209"/>
      <c r="V2" s="209"/>
      <c r="W2" s="209"/>
      <c r="X2" s="209"/>
    </row>
    <row r="3" spans="1:24" ht="15">
      <c r="A3" s="209"/>
      <c r="B3" s="206"/>
      <c r="C3" s="206"/>
      <c r="D3" s="206"/>
      <c r="E3" s="206"/>
      <c r="F3" s="206"/>
      <c r="G3" s="206"/>
      <c r="M3" s="209" t="s">
        <v>360</v>
      </c>
      <c r="N3" s="209"/>
      <c r="O3" s="209"/>
      <c r="P3" s="206"/>
      <c r="Q3" s="209"/>
      <c r="R3" s="209"/>
      <c r="S3" s="209"/>
      <c r="T3" s="209"/>
      <c r="U3" s="209"/>
      <c r="V3" s="209"/>
      <c r="W3" s="209"/>
      <c r="X3" s="209"/>
    </row>
    <row r="4" spans="1:14" ht="15">
      <c r="A4" s="381" t="s">
        <v>1</v>
      </c>
      <c r="B4" s="381" t="s">
        <v>11</v>
      </c>
      <c r="C4" s="393" t="s">
        <v>28</v>
      </c>
      <c r="D4" s="393"/>
      <c r="E4" s="398" t="s">
        <v>17</v>
      </c>
      <c r="F4" s="398"/>
      <c r="G4" s="221" t="s">
        <v>163</v>
      </c>
      <c r="H4" s="220" t="s">
        <v>32</v>
      </c>
      <c r="I4" s="221" t="s">
        <v>30</v>
      </c>
      <c r="J4" s="20" t="s">
        <v>269</v>
      </c>
      <c r="K4" s="203" t="s">
        <v>37</v>
      </c>
      <c r="L4" s="203" t="s">
        <v>245</v>
      </c>
      <c r="M4" s="381" t="s">
        <v>1</v>
      </c>
      <c r="N4" s="381" t="s">
        <v>11</v>
      </c>
    </row>
    <row r="5" spans="1:14" ht="15" customHeight="1">
      <c r="A5" s="381"/>
      <c r="B5" s="381"/>
      <c r="C5" s="393"/>
      <c r="D5" s="393"/>
      <c r="E5" s="398"/>
      <c r="F5" s="398"/>
      <c r="G5" s="203"/>
      <c r="H5" s="20"/>
      <c r="I5" s="203"/>
      <c r="J5" s="20"/>
      <c r="K5" s="203"/>
      <c r="L5" s="203"/>
      <c r="M5" s="381"/>
      <c r="N5" s="381"/>
    </row>
    <row r="6" spans="1:14" ht="15">
      <c r="A6" s="381"/>
      <c r="B6" s="381"/>
      <c r="C6" s="210" t="s">
        <v>368</v>
      </c>
      <c r="D6" s="203" t="s">
        <v>6</v>
      </c>
      <c r="E6" s="211" t="s">
        <v>368</v>
      </c>
      <c r="F6" s="203" t="s">
        <v>6</v>
      </c>
      <c r="G6" s="203" t="s">
        <v>5</v>
      </c>
      <c r="H6" s="210" t="s">
        <v>5</v>
      </c>
      <c r="I6" s="211" t="s">
        <v>5</v>
      </c>
      <c r="J6" s="20" t="s">
        <v>5</v>
      </c>
      <c r="K6" s="211" t="s">
        <v>5</v>
      </c>
      <c r="L6" s="203" t="s">
        <v>5</v>
      </c>
      <c r="M6" s="381"/>
      <c r="N6" s="381"/>
    </row>
    <row r="7" spans="1:14" s="245" customFormat="1" ht="15" customHeight="1">
      <c r="A7" s="202">
        <v>0</v>
      </c>
      <c r="B7" s="202">
        <v>5</v>
      </c>
      <c r="C7" s="20">
        <v>0</v>
      </c>
      <c r="D7" s="203">
        <v>6</v>
      </c>
      <c r="E7" s="203">
        <v>0.2</v>
      </c>
      <c r="F7" s="203">
        <v>6.2</v>
      </c>
      <c r="G7" s="203">
        <v>90</v>
      </c>
      <c r="H7" s="20">
        <v>10</v>
      </c>
      <c r="I7" s="203">
        <v>20</v>
      </c>
      <c r="J7" s="203">
        <v>0</v>
      </c>
      <c r="K7" s="203">
        <v>20</v>
      </c>
      <c r="L7" s="203">
        <v>65</v>
      </c>
      <c r="M7" s="202">
        <v>0</v>
      </c>
      <c r="N7" s="202">
        <v>5</v>
      </c>
    </row>
    <row r="8" spans="1:14" s="324" customFormat="1" ht="15" customHeight="1">
      <c r="A8" s="247">
        <v>1</v>
      </c>
      <c r="B8" s="247">
        <v>6</v>
      </c>
      <c r="C8" s="249">
        <v>0</v>
      </c>
      <c r="D8" s="248">
        <v>6</v>
      </c>
      <c r="E8" s="248">
        <v>0.25</v>
      </c>
      <c r="F8" s="248">
        <v>6.2</v>
      </c>
      <c r="G8" s="248">
        <v>100</v>
      </c>
      <c r="H8" s="249">
        <v>10</v>
      </c>
      <c r="I8" s="248">
        <v>20</v>
      </c>
      <c r="J8" s="248">
        <v>0</v>
      </c>
      <c r="K8" s="248">
        <v>20</v>
      </c>
      <c r="L8" s="248">
        <v>65</v>
      </c>
      <c r="M8" s="247">
        <v>1</v>
      </c>
      <c r="N8" s="247">
        <v>6</v>
      </c>
    </row>
    <row r="9" spans="1:14" s="323" customFormat="1" ht="15" customHeight="1">
      <c r="A9" s="257">
        <v>2</v>
      </c>
      <c r="B9" s="257">
        <v>7</v>
      </c>
      <c r="C9" s="259">
        <v>0</v>
      </c>
      <c r="D9" s="258">
        <v>6</v>
      </c>
      <c r="E9" s="258">
        <v>0.25</v>
      </c>
      <c r="F9" s="258">
        <v>6.2</v>
      </c>
      <c r="G9" s="258">
        <v>100</v>
      </c>
      <c r="H9" s="259">
        <v>10</v>
      </c>
      <c r="I9" s="258">
        <v>20</v>
      </c>
      <c r="J9" s="258">
        <v>0</v>
      </c>
      <c r="K9" s="258">
        <v>20</v>
      </c>
      <c r="L9" s="258">
        <v>65</v>
      </c>
      <c r="M9" s="257">
        <v>2</v>
      </c>
      <c r="N9" s="257">
        <v>7</v>
      </c>
    </row>
    <row r="10" spans="1:14" s="323" customFormat="1" ht="15" customHeight="1">
      <c r="A10" s="257">
        <v>3</v>
      </c>
      <c r="B10" s="257">
        <v>8</v>
      </c>
      <c r="C10" s="259">
        <v>0</v>
      </c>
      <c r="D10" s="258">
        <v>6</v>
      </c>
      <c r="E10" s="258">
        <v>0.27</v>
      </c>
      <c r="F10" s="258">
        <v>6.1</v>
      </c>
      <c r="G10" s="258">
        <v>150</v>
      </c>
      <c r="H10" s="259">
        <v>10</v>
      </c>
      <c r="I10" s="258">
        <v>30</v>
      </c>
      <c r="J10" s="258">
        <v>0</v>
      </c>
      <c r="K10" s="258">
        <v>20</v>
      </c>
      <c r="L10" s="258">
        <v>65</v>
      </c>
      <c r="M10" s="257">
        <v>3</v>
      </c>
      <c r="N10" s="257">
        <v>8</v>
      </c>
    </row>
    <row r="11" spans="1:14" s="323" customFormat="1" ht="15" customHeight="1">
      <c r="A11" s="257">
        <f aca="true" t="shared" si="0" ref="A11:B26">A10+1</f>
        <v>4</v>
      </c>
      <c r="B11" s="257">
        <f t="shared" si="0"/>
        <v>9</v>
      </c>
      <c r="C11" s="259">
        <v>0</v>
      </c>
      <c r="D11" s="258">
        <v>6</v>
      </c>
      <c r="E11" s="258">
        <v>0.32</v>
      </c>
      <c r="F11" s="258">
        <v>6.1</v>
      </c>
      <c r="G11" s="258">
        <v>175</v>
      </c>
      <c r="H11" s="259">
        <v>10</v>
      </c>
      <c r="I11" s="258">
        <v>40</v>
      </c>
      <c r="J11" s="258">
        <v>0</v>
      </c>
      <c r="K11" s="258">
        <v>20</v>
      </c>
      <c r="L11" s="258">
        <v>75</v>
      </c>
      <c r="M11" s="257">
        <f aca="true" t="shared" si="1" ref="M11:N26">M10+1</f>
        <v>4</v>
      </c>
      <c r="N11" s="257">
        <f t="shared" si="1"/>
        <v>9</v>
      </c>
    </row>
    <row r="12" spans="1:14" s="318" customFormat="1" ht="15" customHeight="1">
      <c r="A12" s="261">
        <f t="shared" si="0"/>
        <v>5</v>
      </c>
      <c r="B12" s="261">
        <f t="shared" si="0"/>
        <v>10</v>
      </c>
      <c r="C12" s="259">
        <v>0</v>
      </c>
      <c r="D12" s="258">
        <v>6</v>
      </c>
      <c r="E12" s="258">
        <v>0.4</v>
      </c>
      <c r="F12" s="258">
        <v>6</v>
      </c>
      <c r="G12" s="258">
        <v>180</v>
      </c>
      <c r="H12" s="259">
        <v>15</v>
      </c>
      <c r="I12" s="258">
        <v>70</v>
      </c>
      <c r="J12" s="258">
        <v>0</v>
      </c>
      <c r="K12" s="258">
        <v>20</v>
      </c>
      <c r="L12" s="258">
        <v>95</v>
      </c>
      <c r="M12" s="261">
        <f t="shared" si="1"/>
        <v>5</v>
      </c>
      <c r="N12" s="261">
        <f t="shared" si="1"/>
        <v>10</v>
      </c>
    </row>
    <row r="13" spans="1:14" s="322" customFormat="1" ht="15" customHeight="1">
      <c r="A13" s="257">
        <f t="shared" si="0"/>
        <v>6</v>
      </c>
      <c r="B13" s="257">
        <f t="shared" si="0"/>
        <v>11</v>
      </c>
      <c r="C13" s="259">
        <v>0</v>
      </c>
      <c r="D13" s="258">
        <v>6</v>
      </c>
      <c r="E13" s="258">
        <v>0.4</v>
      </c>
      <c r="F13" s="258">
        <v>6</v>
      </c>
      <c r="G13" s="258">
        <v>200</v>
      </c>
      <c r="H13" s="259">
        <v>20</v>
      </c>
      <c r="I13" s="258">
        <v>90</v>
      </c>
      <c r="J13" s="258">
        <v>0</v>
      </c>
      <c r="K13" s="258">
        <v>20</v>
      </c>
      <c r="L13" s="258">
        <v>100</v>
      </c>
      <c r="M13" s="257">
        <f t="shared" si="1"/>
        <v>6</v>
      </c>
      <c r="N13" s="257">
        <f t="shared" si="1"/>
        <v>11</v>
      </c>
    </row>
    <row r="14" spans="1:14" s="325" customFormat="1" ht="15" customHeight="1">
      <c r="A14" s="247">
        <f t="shared" si="0"/>
        <v>7</v>
      </c>
      <c r="B14" s="247">
        <f t="shared" si="0"/>
        <v>12</v>
      </c>
      <c r="C14" s="249">
        <v>0</v>
      </c>
      <c r="D14" s="248">
        <v>6</v>
      </c>
      <c r="E14" s="248">
        <v>0.4</v>
      </c>
      <c r="F14" s="248">
        <v>6</v>
      </c>
      <c r="G14" s="248">
        <v>200</v>
      </c>
      <c r="H14" s="249">
        <v>20</v>
      </c>
      <c r="I14" s="248">
        <v>90</v>
      </c>
      <c r="J14" s="248">
        <v>0</v>
      </c>
      <c r="K14" s="248">
        <v>20</v>
      </c>
      <c r="L14" s="248">
        <v>100</v>
      </c>
      <c r="M14" s="247">
        <f t="shared" si="1"/>
        <v>7</v>
      </c>
      <c r="N14" s="247">
        <f t="shared" si="1"/>
        <v>12</v>
      </c>
    </row>
    <row r="15" spans="1:14" s="323" customFormat="1" ht="15" customHeight="1">
      <c r="A15" s="257">
        <f t="shared" si="0"/>
        <v>8</v>
      </c>
      <c r="B15" s="257">
        <f t="shared" si="0"/>
        <v>13</v>
      </c>
      <c r="C15" s="259">
        <v>0</v>
      </c>
      <c r="D15" s="258">
        <v>6</v>
      </c>
      <c r="E15" s="258">
        <v>0.4</v>
      </c>
      <c r="F15" s="258">
        <v>6</v>
      </c>
      <c r="G15" s="258">
        <v>200</v>
      </c>
      <c r="H15" s="259">
        <v>20</v>
      </c>
      <c r="I15" s="258">
        <v>90</v>
      </c>
      <c r="J15" s="258">
        <v>0</v>
      </c>
      <c r="K15" s="258">
        <v>20</v>
      </c>
      <c r="L15" s="258">
        <v>90</v>
      </c>
      <c r="M15" s="257">
        <f t="shared" si="1"/>
        <v>8</v>
      </c>
      <c r="N15" s="257">
        <f t="shared" si="1"/>
        <v>13</v>
      </c>
    </row>
    <row r="16" spans="1:14" s="323" customFormat="1" ht="15" customHeight="1">
      <c r="A16" s="257">
        <f t="shared" si="0"/>
        <v>9</v>
      </c>
      <c r="B16" s="257">
        <f t="shared" si="0"/>
        <v>14</v>
      </c>
      <c r="C16" s="259">
        <v>0</v>
      </c>
      <c r="D16" s="258">
        <v>6</v>
      </c>
      <c r="E16" s="258">
        <v>0.4</v>
      </c>
      <c r="F16" s="258">
        <v>6</v>
      </c>
      <c r="G16" s="258">
        <v>200</v>
      </c>
      <c r="H16" s="259">
        <v>20</v>
      </c>
      <c r="I16" s="258">
        <v>90</v>
      </c>
      <c r="J16" s="258">
        <v>0</v>
      </c>
      <c r="K16" s="258">
        <v>20</v>
      </c>
      <c r="L16" s="258">
        <v>80</v>
      </c>
      <c r="M16" s="257">
        <f t="shared" si="1"/>
        <v>9</v>
      </c>
      <c r="N16" s="257">
        <f t="shared" si="1"/>
        <v>14</v>
      </c>
    </row>
    <row r="17" spans="1:14" s="325" customFormat="1" ht="15" customHeight="1">
      <c r="A17" s="247">
        <f t="shared" si="0"/>
        <v>10</v>
      </c>
      <c r="B17" s="247">
        <f t="shared" si="0"/>
        <v>15</v>
      </c>
      <c r="C17" s="249">
        <v>0</v>
      </c>
      <c r="D17" s="248">
        <v>6</v>
      </c>
      <c r="E17" s="248">
        <v>0.4</v>
      </c>
      <c r="F17" s="248">
        <v>6</v>
      </c>
      <c r="G17" s="248">
        <v>190</v>
      </c>
      <c r="H17" s="249">
        <v>20</v>
      </c>
      <c r="I17" s="248">
        <v>90</v>
      </c>
      <c r="J17" s="248">
        <v>0</v>
      </c>
      <c r="K17" s="248">
        <v>20</v>
      </c>
      <c r="L17" s="248">
        <v>50</v>
      </c>
      <c r="M17" s="247">
        <f t="shared" si="1"/>
        <v>10</v>
      </c>
      <c r="N17" s="247">
        <f t="shared" si="1"/>
        <v>15</v>
      </c>
    </row>
    <row r="18" spans="1:14" s="323" customFormat="1" ht="15" customHeight="1">
      <c r="A18" s="257">
        <f t="shared" si="0"/>
        <v>11</v>
      </c>
      <c r="B18" s="257">
        <f t="shared" si="0"/>
        <v>16</v>
      </c>
      <c r="C18" s="259">
        <v>0</v>
      </c>
      <c r="D18" s="258">
        <v>6</v>
      </c>
      <c r="E18" s="258">
        <v>0.36</v>
      </c>
      <c r="F18" s="258">
        <v>6</v>
      </c>
      <c r="G18" s="258">
        <v>190</v>
      </c>
      <c r="H18" s="259">
        <v>20</v>
      </c>
      <c r="I18" s="258">
        <v>80</v>
      </c>
      <c r="J18" s="258">
        <v>0</v>
      </c>
      <c r="K18" s="258">
        <v>20</v>
      </c>
      <c r="L18" s="258">
        <v>50</v>
      </c>
      <c r="M18" s="257">
        <f t="shared" si="1"/>
        <v>11</v>
      </c>
      <c r="N18" s="257">
        <f t="shared" si="1"/>
        <v>16</v>
      </c>
    </row>
    <row r="19" spans="1:14" s="318" customFormat="1" ht="15" customHeight="1">
      <c r="A19" s="261">
        <f t="shared" si="0"/>
        <v>12</v>
      </c>
      <c r="B19" s="261">
        <f t="shared" si="0"/>
        <v>17</v>
      </c>
      <c r="C19" s="259">
        <v>0</v>
      </c>
      <c r="D19" s="258">
        <v>6</v>
      </c>
      <c r="E19" s="258">
        <v>0.34</v>
      </c>
      <c r="F19" s="258">
        <v>6</v>
      </c>
      <c r="G19" s="258">
        <v>185</v>
      </c>
      <c r="H19" s="259">
        <v>20</v>
      </c>
      <c r="I19" s="258">
        <v>70</v>
      </c>
      <c r="J19" s="258">
        <v>0</v>
      </c>
      <c r="K19" s="258">
        <v>20</v>
      </c>
      <c r="L19" s="258">
        <v>50</v>
      </c>
      <c r="M19" s="261">
        <f t="shared" si="1"/>
        <v>12</v>
      </c>
      <c r="N19" s="261">
        <f t="shared" si="1"/>
        <v>17</v>
      </c>
    </row>
    <row r="20" spans="1:14" s="323" customFormat="1" ht="15" customHeight="1">
      <c r="A20" s="257">
        <f t="shared" si="0"/>
        <v>13</v>
      </c>
      <c r="B20" s="257">
        <f t="shared" si="0"/>
        <v>18</v>
      </c>
      <c r="C20" s="259">
        <v>0</v>
      </c>
      <c r="D20" s="258">
        <v>6</v>
      </c>
      <c r="E20" s="258">
        <v>0.33</v>
      </c>
      <c r="F20" s="258">
        <v>6</v>
      </c>
      <c r="G20" s="258">
        <v>180</v>
      </c>
      <c r="H20" s="259">
        <v>20</v>
      </c>
      <c r="I20" s="258">
        <v>60</v>
      </c>
      <c r="J20" s="258">
        <v>0</v>
      </c>
      <c r="K20" s="258">
        <v>20</v>
      </c>
      <c r="L20" s="258">
        <v>50</v>
      </c>
      <c r="M20" s="257">
        <f t="shared" si="1"/>
        <v>13</v>
      </c>
      <c r="N20" s="257">
        <f t="shared" si="1"/>
        <v>18</v>
      </c>
    </row>
    <row r="21" spans="1:14" s="323" customFormat="1" ht="15" customHeight="1">
      <c r="A21" s="257">
        <f t="shared" si="0"/>
        <v>14</v>
      </c>
      <c r="B21" s="257">
        <f t="shared" si="0"/>
        <v>19</v>
      </c>
      <c r="C21" s="259">
        <v>0</v>
      </c>
      <c r="D21" s="258">
        <v>6</v>
      </c>
      <c r="E21" s="258">
        <v>0.31</v>
      </c>
      <c r="F21" s="258">
        <v>6</v>
      </c>
      <c r="G21" s="258">
        <v>180</v>
      </c>
      <c r="H21" s="259">
        <v>20</v>
      </c>
      <c r="I21" s="258">
        <v>50</v>
      </c>
      <c r="J21" s="258">
        <v>0</v>
      </c>
      <c r="K21" s="258">
        <v>20</v>
      </c>
      <c r="L21" s="258">
        <v>50</v>
      </c>
      <c r="M21" s="257">
        <f t="shared" si="1"/>
        <v>14</v>
      </c>
      <c r="N21" s="257">
        <f t="shared" si="1"/>
        <v>19</v>
      </c>
    </row>
    <row r="22" spans="1:14" s="285" customFormat="1" ht="15" customHeight="1">
      <c r="A22" s="261">
        <f t="shared" si="0"/>
        <v>15</v>
      </c>
      <c r="B22" s="261">
        <f t="shared" si="0"/>
        <v>20</v>
      </c>
      <c r="C22" s="259">
        <v>0</v>
      </c>
      <c r="D22" s="258">
        <v>6</v>
      </c>
      <c r="E22" s="258">
        <v>0.31</v>
      </c>
      <c r="F22" s="258">
        <v>6</v>
      </c>
      <c r="G22" s="258">
        <v>180</v>
      </c>
      <c r="H22" s="259">
        <v>10</v>
      </c>
      <c r="I22" s="258">
        <v>40</v>
      </c>
      <c r="J22" s="258">
        <v>0</v>
      </c>
      <c r="K22" s="258">
        <v>20</v>
      </c>
      <c r="L22" s="258">
        <v>60</v>
      </c>
      <c r="M22" s="261">
        <f t="shared" si="1"/>
        <v>15</v>
      </c>
      <c r="N22" s="261">
        <f t="shared" si="1"/>
        <v>20</v>
      </c>
    </row>
    <row r="23" spans="1:14" s="323" customFormat="1" ht="15" customHeight="1">
      <c r="A23" s="257">
        <f t="shared" si="0"/>
        <v>16</v>
      </c>
      <c r="B23" s="257">
        <f t="shared" si="0"/>
        <v>21</v>
      </c>
      <c r="C23" s="259">
        <v>0</v>
      </c>
      <c r="D23" s="258">
        <v>6</v>
      </c>
      <c r="E23" s="258">
        <v>0.27</v>
      </c>
      <c r="F23" s="258">
        <v>6</v>
      </c>
      <c r="G23" s="258">
        <v>160</v>
      </c>
      <c r="H23" s="259">
        <v>10</v>
      </c>
      <c r="I23" s="258">
        <v>30</v>
      </c>
      <c r="J23" s="258">
        <v>0</v>
      </c>
      <c r="K23" s="258">
        <v>10</v>
      </c>
      <c r="L23" s="258">
        <v>60</v>
      </c>
      <c r="M23" s="257">
        <f t="shared" si="1"/>
        <v>16</v>
      </c>
      <c r="N23" s="257">
        <f t="shared" si="1"/>
        <v>21</v>
      </c>
    </row>
    <row r="24" spans="1:14" s="323" customFormat="1" ht="15" customHeight="1">
      <c r="A24" s="257">
        <f t="shared" si="0"/>
        <v>17</v>
      </c>
      <c r="B24" s="257">
        <f t="shared" si="0"/>
        <v>22</v>
      </c>
      <c r="C24" s="259">
        <v>0</v>
      </c>
      <c r="D24" s="258">
        <v>6</v>
      </c>
      <c r="E24" s="258">
        <v>0.27</v>
      </c>
      <c r="F24" s="258">
        <v>6.1</v>
      </c>
      <c r="G24" s="258">
        <v>160</v>
      </c>
      <c r="H24" s="259">
        <v>10</v>
      </c>
      <c r="I24" s="258">
        <v>30</v>
      </c>
      <c r="J24" s="258">
        <v>0</v>
      </c>
      <c r="K24" s="258">
        <v>10</v>
      </c>
      <c r="L24" s="258">
        <v>60</v>
      </c>
      <c r="M24" s="257">
        <f t="shared" si="1"/>
        <v>17</v>
      </c>
      <c r="N24" s="257">
        <f t="shared" si="1"/>
        <v>22</v>
      </c>
    </row>
    <row r="25" spans="1:14" s="324" customFormat="1" ht="15" customHeight="1">
      <c r="A25" s="247">
        <f t="shared" si="0"/>
        <v>18</v>
      </c>
      <c r="B25" s="247">
        <f t="shared" si="0"/>
        <v>23</v>
      </c>
      <c r="C25" s="249">
        <v>0</v>
      </c>
      <c r="D25" s="248">
        <v>6</v>
      </c>
      <c r="E25" s="248">
        <v>0.28</v>
      </c>
      <c r="F25" s="248">
        <v>6.1</v>
      </c>
      <c r="G25" s="248">
        <v>160</v>
      </c>
      <c r="H25" s="249">
        <v>10</v>
      </c>
      <c r="I25" s="248">
        <v>20</v>
      </c>
      <c r="J25" s="248">
        <v>0</v>
      </c>
      <c r="K25" s="248">
        <v>10</v>
      </c>
      <c r="L25" s="248">
        <v>80</v>
      </c>
      <c r="M25" s="247">
        <f t="shared" si="1"/>
        <v>18</v>
      </c>
      <c r="N25" s="247">
        <f t="shared" si="1"/>
        <v>23</v>
      </c>
    </row>
    <row r="26" spans="1:14" s="323" customFormat="1" ht="15" customHeight="1">
      <c r="A26" s="257">
        <f t="shared" si="0"/>
        <v>19</v>
      </c>
      <c r="B26" s="257">
        <f t="shared" si="0"/>
        <v>24</v>
      </c>
      <c r="C26" s="259">
        <v>0</v>
      </c>
      <c r="D26" s="258">
        <v>6</v>
      </c>
      <c r="E26" s="258">
        <v>0.28</v>
      </c>
      <c r="F26" s="258">
        <v>6.1</v>
      </c>
      <c r="G26" s="258">
        <v>160</v>
      </c>
      <c r="H26" s="259">
        <v>10</v>
      </c>
      <c r="I26" s="258">
        <v>20</v>
      </c>
      <c r="J26" s="258">
        <v>0</v>
      </c>
      <c r="K26" s="258">
        <v>10</v>
      </c>
      <c r="L26" s="258">
        <v>80</v>
      </c>
      <c r="M26" s="257">
        <f t="shared" si="1"/>
        <v>19</v>
      </c>
      <c r="N26" s="257">
        <f t="shared" si="1"/>
        <v>24</v>
      </c>
    </row>
    <row r="27" spans="1:14" s="286" customFormat="1" ht="0.75" customHeight="1">
      <c r="A27" s="257">
        <v>20</v>
      </c>
      <c r="B27" s="257">
        <v>1</v>
      </c>
      <c r="C27" s="259">
        <v>0</v>
      </c>
      <c r="D27" s="258">
        <v>6</v>
      </c>
      <c r="E27" s="258">
        <v>0.27</v>
      </c>
      <c r="F27" s="258"/>
      <c r="G27" s="258">
        <v>150</v>
      </c>
      <c r="H27" s="259">
        <v>10</v>
      </c>
      <c r="I27" s="258">
        <v>20</v>
      </c>
      <c r="J27" s="258">
        <v>0</v>
      </c>
      <c r="K27" s="258">
        <v>10</v>
      </c>
      <c r="L27" s="258">
        <v>75</v>
      </c>
      <c r="M27" s="257">
        <v>20</v>
      </c>
      <c r="N27" s="257">
        <v>1</v>
      </c>
    </row>
    <row r="28" spans="1:14" s="286" customFormat="1" ht="15" hidden="1">
      <c r="A28" s="257">
        <f aca="true" t="shared" si="2" ref="A28:B31">A27+1</f>
        <v>21</v>
      </c>
      <c r="B28" s="257">
        <f t="shared" si="2"/>
        <v>2</v>
      </c>
      <c r="C28" s="259"/>
      <c r="D28" s="258"/>
      <c r="E28" s="258"/>
      <c r="F28" s="258"/>
      <c r="G28" s="258"/>
      <c r="H28" s="259"/>
      <c r="I28" s="258"/>
      <c r="J28" s="258"/>
      <c r="K28" s="258"/>
      <c r="L28" s="258"/>
      <c r="M28" s="257">
        <f aca="true" t="shared" si="3" ref="M28:N31">M27+1</f>
        <v>21</v>
      </c>
      <c r="N28" s="257">
        <f t="shared" si="3"/>
        <v>2</v>
      </c>
    </row>
    <row r="29" spans="1:14" s="286" customFormat="1" ht="15" hidden="1">
      <c r="A29" s="257">
        <f t="shared" si="2"/>
        <v>22</v>
      </c>
      <c r="B29" s="257">
        <f t="shared" si="2"/>
        <v>3</v>
      </c>
      <c r="C29" s="259"/>
      <c r="D29" s="258"/>
      <c r="E29" s="258"/>
      <c r="F29" s="258"/>
      <c r="G29" s="258"/>
      <c r="H29" s="259"/>
      <c r="I29" s="258"/>
      <c r="J29" s="258"/>
      <c r="K29" s="258"/>
      <c r="L29" s="258"/>
      <c r="M29" s="257">
        <f t="shared" si="3"/>
        <v>22</v>
      </c>
      <c r="N29" s="257">
        <f t="shared" si="3"/>
        <v>3</v>
      </c>
    </row>
    <row r="30" spans="1:14" s="286" customFormat="1" ht="15" hidden="1">
      <c r="A30" s="261">
        <f t="shared" si="2"/>
        <v>23</v>
      </c>
      <c r="B30" s="261">
        <f t="shared" si="2"/>
        <v>4</v>
      </c>
      <c r="C30" s="259"/>
      <c r="D30" s="258"/>
      <c r="E30" s="258"/>
      <c r="F30" s="258"/>
      <c r="G30" s="258"/>
      <c r="H30" s="259"/>
      <c r="I30" s="258"/>
      <c r="J30" s="258"/>
      <c r="K30" s="258"/>
      <c r="L30" s="258"/>
      <c r="M30" s="261">
        <f t="shared" si="3"/>
        <v>23</v>
      </c>
      <c r="N30" s="261">
        <f t="shared" si="3"/>
        <v>4</v>
      </c>
    </row>
    <row r="31" spans="1:14" s="286" customFormat="1" ht="15" hidden="1">
      <c r="A31" s="257">
        <f t="shared" si="2"/>
        <v>24</v>
      </c>
      <c r="B31" s="257">
        <f t="shared" si="2"/>
        <v>5</v>
      </c>
      <c r="C31" s="259"/>
      <c r="D31" s="258"/>
      <c r="E31" s="258"/>
      <c r="F31" s="258"/>
      <c r="G31" s="258"/>
      <c r="H31" s="259"/>
      <c r="I31" s="258"/>
      <c r="J31" s="258"/>
      <c r="K31" s="258"/>
      <c r="L31" s="258"/>
      <c r="M31" s="257">
        <f t="shared" si="3"/>
        <v>24</v>
      </c>
      <c r="N31" s="257">
        <f t="shared" si="3"/>
        <v>5</v>
      </c>
    </row>
    <row r="32" spans="1:24" s="286" customFormat="1" ht="15">
      <c r="A32" s="261">
        <v>20</v>
      </c>
      <c r="B32" s="261">
        <v>1</v>
      </c>
      <c r="C32" s="259">
        <v>0</v>
      </c>
      <c r="D32" s="258">
        <v>6</v>
      </c>
      <c r="E32" s="258">
        <v>0.27</v>
      </c>
      <c r="F32" s="258">
        <v>6.1</v>
      </c>
      <c r="G32" s="258">
        <v>150</v>
      </c>
      <c r="H32" s="259">
        <v>10</v>
      </c>
      <c r="I32" s="258">
        <v>20</v>
      </c>
      <c r="J32" s="258">
        <v>0</v>
      </c>
      <c r="K32" s="258">
        <v>10</v>
      </c>
      <c r="L32" s="258">
        <v>75</v>
      </c>
      <c r="M32" s="261">
        <v>20</v>
      </c>
      <c r="N32" s="261">
        <v>1</v>
      </c>
      <c r="O32" s="296"/>
      <c r="P32" s="296"/>
      <c r="Q32" s="296"/>
      <c r="R32" s="296"/>
      <c r="S32" s="296"/>
      <c r="T32" s="296"/>
      <c r="U32" s="296"/>
      <c r="V32" s="296"/>
      <c r="W32" s="296"/>
      <c r="X32" s="296"/>
    </row>
    <row r="33" spans="1:14" s="286" customFormat="1" ht="13.5" customHeight="1">
      <c r="A33" s="257">
        <v>21</v>
      </c>
      <c r="B33" s="257">
        <v>2</v>
      </c>
      <c r="C33" s="259">
        <v>0</v>
      </c>
      <c r="D33" s="258">
        <v>6</v>
      </c>
      <c r="E33" s="258">
        <v>0.27</v>
      </c>
      <c r="F33" s="258">
        <v>6.1</v>
      </c>
      <c r="G33" s="258">
        <v>150</v>
      </c>
      <c r="H33" s="259">
        <v>10</v>
      </c>
      <c r="I33" s="258">
        <v>20</v>
      </c>
      <c r="J33" s="258">
        <v>0</v>
      </c>
      <c r="K33" s="258">
        <v>10</v>
      </c>
      <c r="L33" s="258">
        <v>65</v>
      </c>
      <c r="M33" s="257">
        <v>21</v>
      </c>
      <c r="N33" s="257">
        <v>2</v>
      </c>
    </row>
    <row r="34" spans="1:14" s="286" customFormat="1" ht="15">
      <c r="A34" s="257">
        <v>22</v>
      </c>
      <c r="B34" s="257">
        <v>3</v>
      </c>
      <c r="C34" s="259">
        <v>0</v>
      </c>
      <c r="D34" s="258">
        <v>6</v>
      </c>
      <c r="E34" s="258">
        <v>0.21</v>
      </c>
      <c r="F34" s="258">
        <v>6.2</v>
      </c>
      <c r="G34" s="258">
        <v>100</v>
      </c>
      <c r="H34" s="259">
        <v>10</v>
      </c>
      <c r="I34" s="258">
        <v>20</v>
      </c>
      <c r="J34" s="258">
        <v>0</v>
      </c>
      <c r="K34" s="258">
        <v>10</v>
      </c>
      <c r="L34" s="258">
        <v>65</v>
      </c>
      <c r="M34" s="257">
        <v>22</v>
      </c>
      <c r="N34" s="257">
        <v>3</v>
      </c>
    </row>
    <row r="35" spans="1:14" s="286" customFormat="1" ht="15">
      <c r="A35" s="257">
        <f>A34+1</f>
        <v>23</v>
      </c>
      <c r="B35" s="257">
        <v>4</v>
      </c>
      <c r="C35" s="259">
        <v>0</v>
      </c>
      <c r="D35" s="258">
        <v>6</v>
      </c>
      <c r="E35" s="258">
        <v>0.2</v>
      </c>
      <c r="F35" s="258">
        <v>6.2</v>
      </c>
      <c r="G35" s="258">
        <v>100</v>
      </c>
      <c r="H35" s="259">
        <v>10</v>
      </c>
      <c r="I35" s="258">
        <v>10</v>
      </c>
      <c r="J35" s="258">
        <v>0</v>
      </c>
      <c r="K35" s="258">
        <v>10</v>
      </c>
      <c r="L35" s="258">
        <v>60</v>
      </c>
      <c r="M35" s="257">
        <v>23</v>
      </c>
      <c r="N35" s="257">
        <v>4</v>
      </c>
    </row>
    <row r="36" spans="1:14" s="286" customFormat="1" ht="15">
      <c r="A36" s="257">
        <f>A35+1</f>
        <v>24</v>
      </c>
      <c r="B36" s="257">
        <v>5</v>
      </c>
      <c r="C36" s="259">
        <v>0</v>
      </c>
      <c r="D36" s="258">
        <v>6</v>
      </c>
      <c r="E36" s="258">
        <v>0.2</v>
      </c>
      <c r="F36" s="258">
        <v>6.2</v>
      </c>
      <c r="G36" s="258">
        <v>90</v>
      </c>
      <c r="H36" s="259">
        <v>10</v>
      </c>
      <c r="I36" s="258">
        <v>10</v>
      </c>
      <c r="J36" s="258">
        <v>0</v>
      </c>
      <c r="K36" s="258">
        <v>10</v>
      </c>
      <c r="L36" s="258">
        <v>60</v>
      </c>
      <c r="M36" s="257">
        <v>24</v>
      </c>
      <c r="N36" s="257">
        <v>5</v>
      </c>
    </row>
    <row r="37" spans="3:5" ht="15">
      <c r="C37" s="387"/>
      <c r="D37" s="387"/>
      <c r="E37" s="387"/>
    </row>
    <row r="38" spans="3:5" ht="15">
      <c r="C38" s="387"/>
      <c r="D38" s="387"/>
      <c r="E38" s="387"/>
    </row>
    <row r="41" spans="3:9" ht="15">
      <c r="C41" s="387"/>
      <c r="D41" s="387"/>
      <c r="E41" s="403"/>
      <c r="F41" s="388" t="s">
        <v>358</v>
      </c>
      <c r="G41" s="389"/>
      <c r="H41" s="389"/>
      <c r="I41" s="390"/>
    </row>
    <row r="42" spans="3:9" ht="15">
      <c r="C42" s="387"/>
      <c r="D42" s="387"/>
      <c r="E42" s="403"/>
      <c r="F42" s="388" t="s">
        <v>28</v>
      </c>
      <c r="G42" s="390"/>
      <c r="H42" s="388" t="s">
        <v>17</v>
      </c>
      <c r="I42" s="390"/>
    </row>
    <row r="43" spans="3:9" ht="15">
      <c r="C43" s="387"/>
      <c r="D43" s="387"/>
      <c r="E43" s="403"/>
      <c r="F43" s="309" t="s">
        <v>359</v>
      </c>
      <c r="G43" s="309" t="s">
        <v>170</v>
      </c>
      <c r="H43" s="309" t="s">
        <v>359</v>
      </c>
      <c r="I43" s="309" t="s">
        <v>170</v>
      </c>
    </row>
    <row r="44" spans="3:9" ht="15">
      <c r="C44" s="387" t="s">
        <v>400</v>
      </c>
      <c r="D44" s="387"/>
      <c r="E44" s="387"/>
      <c r="F44" s="309">
        <v>959.25</v>
      </c>
      <c r="G44" s="309">
        <v>213.72</v>
      </c>
      <c r="H44" s="309">
        <v>1982.7</v>
      </c>
      <c r="I44" s="309">
        <v>447.83</v>
      </c>
    </row>
    <row r="45" spans="3:9" ht="15">
      <c r="C45" s="387" t="s">
        <v>401</v>
      </c>
      <c r="D45" s="387"/>
      <c r="E45" s="387"/>
      <c r="F45" s="309">
        <v>959.25</v>
      </c>
      <c r="G45" s="309">
        <v>213.72</v>
      </c>
      <c r="H45" s="309">
        <v>1989</v>
      </c>
      <c r="I45" s="309">
        <v>449.39</v>
      </c>
    </row>
    <row r="46" ht="15">
      <c r="K46" s="6" t="s">
        <v>337</v>
      </c>
    </row>
  </sheetData>
  <sheetProtection/>
  <mergeCells count="18">
    <mergeCell ref="F41:I41"/>
    <mergeCell ref="C42:E42"/>
    <mergeCell ref="F42:G42"/>
    <mergeCell ref="H42:I42"/>
    <mergeCell ref="C43:E43"/>
    <mergeCell ref="C37:E37"/>
    <mergeCell ref="C38:E38"/>
    <mergeCell ref="C44:E44"/>
    <mergeCell ref="C45:E45"/>
    <mergeCell ref="C41:E41"/>
    <mergeCell ref="N4:N6"/>
    <mergeCell ref="M4:M6"/>
    <mergeCell ref="B1:F1"/>
    <mergeCell ref="B2:F2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zoomScalePageLayoutView="0" workbookViewId="0" topLeftCell="H3">
      <selection activeCell="W24" sqref="W24"/>
    </sheetView>
  </sheetViews>
  <sheetFormatPr defaultColWidth="9.140625" defaultRowHeight="15"/>
  <cols>
    <col min="1" max="6" width="9.140625" style="6" customWidth="1"/>
    <col min="7" max="16" width="10.00390625" style="6" customWidth="1"/>
    <col min="17" max="17" width="8.57421875" style="6" customWidth="1"/>
    <col min="18" max="16384" width="9.140625" style="6" customWidth="1"/>
  </cols>
  <sheetData>
    <row r="1" spans="1:35" ht="15">
      <c r="A1" s="209"/>
      <c r="B1" s="386" t="s">
        <v>393</v>
      </c>
      <c r="C1" s="386"/>
      <c r="D1" s="386"/>
      <c r="E1" s="386"/>
      <c r="F1" s="386"/>
      <c r="G1" s="206"/>
      <c r="J1" s="209" t="s">
        <v>0</v>
      </c>
      <c r="M1" s="207"/>
      <c r="N1" s="208"/>
      <c r="O1" s="209"/>
      <c r="P1" s="209"/>
      <c r="Q1" s="209"/>
      <c r="R1" s="209"/>
      <c r="S1" s="206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35" ht="15">
      <c r="A2" s="209"/>
      <c r="B2" s="386" t="s">
        <v>266</v>
      </c>
      <c r="C2" s="386"/>
      <c r="D2" s="386"/>
      <c r="E2" s="386"/>
      <c r="F2" s="386"/>
      <c r="G2" s="206"/>
      <c r="J2" s="209" t="s">
        <v>238</v>
      </c>
      <c r="M2" s="207"/>
      <c r="N2" s="208"/>
      <c r="O2" s="209"/>
      <c r="P2" s="209"/>
      <c r="Q2" s="209"/>
      <c r="R2" s="209"/>
      <c r="S2" s="206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ht="15">
      <c r="A3" s="209"/>
      <c r="B3" s="206"/>
      <c r="C3" s="206"/>
      <c r="D3" s="206"/>
      <c r="E3" s="206"/>
      <c r="F3" s="206"/>
      <c r="G3" s="206"/>
      <c r="M3" s="209" t="s">
        <v>360</v>
      </c>
      <c r="N3" s="208"/>
      <c r="O3" s="209"/>
      <c r="P3" s="209"/>
      <c r="Q3" s="209"/>
      <c r="R3" s="209"/>
      <c r="S3" s="206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</row>
    <row r="4" spans="1:28" ht="15">
      <c r="A4" s="381" t="s">
        <v>1</v>
      </c>
      <c r="B4" s="381" t="s">
        <v>11</v>
      </c>
      <c r="C4" s="398" t="s">
        <v>2</v>
      </c>
      <c r="D4" s="398"/>
      <c r="E4" s="393" t="s">
        <v>3</v>
      </c>
      <c r="F4" s="393"/>
      <c r="G4" s="221" t="s">
        <v>267</v>
      </c>
      <c r="H4" s="220" t="s">
        <v>246</v>
      </c>
      <c r="I4" s="221" t="s">
        <v>39</v>
      </c>
      <c r="J4" s="220" t="s">
        <v>247</v>
      </c>
      <c r="K4" s="221" t="s">
        <v>37</v>
      </c>
      <c r="L4" s="221" t="s">
        <v>36</v>
      </c>
      <c r="M4" s="221" t="s">
        <v>248</v>
      </c>
      <c r="N4" s="220" t="s">
        <v>38</v>
      </c>
      <c r="O4" s="221" t="s">
        <v>44</v>
      </c>
      <c r="P4" s="259" t="s">
        <v>32</v>
      </c>
      <c r="Q4" s="258" t="s">
        <v>239</v>
      </c>
      <c r="R4" s="203" t="s">
        <v>240</v>
      </c>
      <c r="S4" s="203" t="s">
        <v>241</v>
      </c>
      <c r="T4" s="203" t="s">
        <v>242</v>
      </c>
      <c r="U4" s="20" t="s">
        <v>243</v>
      </c>
      <c r="V4" s="20" t="s">
        <v>30</v>
      </c>
      <c r="W4" s="203" t="s">
        <v>34</v>
      </c>
      <c r="X4" s="214" t="s">
        <v>41</v>
      </c>
      <c r="Y4" s="222" t="s">
        <v>4</v>
      </c>
      <c r="Z4" s="392" t="s">
        <v>48</v>
      </c>
      <c r="AA4" s="381" t="s">
        <v>1</v>
      </c>
      <c r="AB4" s="381" t="s">
        <v>11</v>
      </c>
    </row>
    <row r="5" spans="1:28" ht="15">
      <c r="A5" s="381"/>
      <c r="B5" s="381"/>
      <c r="C5" s="398"/>
      <c r="D5" s="398"/>
      <c r="E5" s="393"/>
      <c r="F5" s="393"/>
      <c r="G5" s="203"/>
      <c r="H5" s="20"/>
      <c r="I5" s="203"/>
      <c r="J5" s="20"/>
      <c r="K5" s="203"/>
      <c r="L5" s="203"/>
      <c r="M5" s="203"/>
      <c r="N5" s="20"/>
      <c r="O5" s="203"/>
      <c r="P5" s="20"/>
      <c r="Q5" s="203"/>
      <c r="R5" s="203"/>
      <c r="S5" s="203"/>
      <c r="T5" s="203"/>
      <c r="U5" s="20"/>
      <c r="V5" s="20"/>
      <c r="W5" s="203"/>
      <c r="X5" s="214" t="s">
        <v>9</v>
      </c>
      <c r="Y5" s="222" t="s">
        <v>10</v>
      </c>
      <c r="Z5" s="392"/>
      <c r="AA5" s="381"/>
      <c r="AB5" s="381"/>
    </row>
    <row r="6" spans="1:28" ht="15">
      <c r="A6" s="381"/>
      <c r="B6" s="381"/>
      <c r="C6" s="210" t="s">
        <v>5</v>
      </c>
      <c r="D6" s="203" t="s">
        <v>6</v>
      </c>
      <c r="E6" s="211" t="s">
        <v>5</v>
      </c>
      <c r="F6" s="203" t="s">
        <v>6</v>
      </c>
      <c r="G6" s="203" t="s">
        <v>5</v>
      </c>
      <c r="H6" s="210" t="s">
        <v>5</v>
      </c>
      <c r="I6" s="211" t="s">
        <v>5</v>
      </c>
      <c r="J6" s="20" t="s">
        <v>5</v>
      </c>
      <c r="K6" s="211" t="s">
        <v>5</v>
      </c>
      <c r="L6" s="203" t="s">
        <v>5</v>
      </c>
      <c r="M6" s="203" t="s">
        <v>5</v>
      </c>
      <c r="N6" s="210" t="s">
        <v>5</v>
      </c>
      <c r="O6" s="211" t="s">
        <v>5</v>
      </c>
      <c r="P6" s="20" t="s">
        <v>5</v>
      </c>
      <c r="Q6" s="211" t="s">
        <v>5</v>
      </c>
      <c r="R6" s="211"/>
      <c r="S6" s="203"/>
      <c r="T6" s="203" t="s">
        <v>5</v>
      </c>
      <c r="U6" s="210" t="s">
        <v>5</v>
      </c>
      <c r="V6" s="210"/>
      <c r="W6" s="211" t="s">
        <v>5</v>
      </c>
      <c r="X6" s="214" t="s">
        <v>5</v>
      </c>
      <c r="Y6" s="222" t="s">
        <v>5</v>
      </c>
      <c r="Z6" s="392"/>
      <c r="AA6" s="381"/>
      <c r="AB6" s="381"/>
    </row>
    <row r="7" spans="1:28" s="245" customFormat="1" ht="15">
      <c r="A7" s="202">
        <v>0</v>
      </c>
      <c r="B7" s="202">
        <v>5</v>
      </c>
      <c r="C7" s="20">
        <v>50</v>
      </c>
      <c r="D7" s="203">
        <v>10.1</v>
      </c>
      <c r="E7" s="203">
        <v>70</v>
      </c>
      <c r="F7" s="203">
        <v>10.3</v>
      </c>
      <c r="G7" s="203">
        <v>0</v>
      </c>
      <c r="H7" s="20">
        <v>0</v>
      </c>
      <c r="I7" s="20">
        <v>0</v>
      </c>
      <c r="J7" s="203">
        <v>0</v>
      </c>
      <c r="K7" s="20">
        <v>0</v>
      </c>
      <c r="L7" s="203">
        <v>10</v>
      </c>
      <c r="M7" s="203">
        <v>0</v>
      </c>
      <c r="N7" s="20">
        <v>0</v>
      </c>
      <c r="O7" s="203">
        <v>35</v>
      </c>
      <c r="P7" s="20">
        <v>0</v>
      </c>
      <c r="Q7" s="203">
        <v>10</v>
      </c>
      <c r="R7" s="203">
        <v>5</v>
      </c>
      <c r="S7" s="203">
        <v>5</v>
      </c>
      <c r="T7" s="20">
        <v>0</v>
      </c>
      <c r="U7" s="20">
        <v>15</v>
      </c>
      <c r="V7" s="20">
        <v>0</v>
      </c>
      <c r="W7" s="203">
        <v>30</v>
      </c>
      <c r="X7" s="20">
        <v>45</v>
      </c>
      <c r="Y7" s="20">
        <v>65</v>
      </c>
      <c r="Z7" s="203">
        <v>110</v>
      </c>
      <c r="AA7" s="202">
        <v>0</v>
      </c>
      <c r="AB7" s="202">
        <v>5</v>
      </c>
    </row>
    <row r="8" spans="1:28" s="324" customFormat="1" ht="15">
      <c r="A8" s="251">
        <v>1</v>
      </c>
      <c r="B8" s="251">
        <v>6</v>
      </c>
      <c r="C8" s="253">
        <v>60</v>
      </c>
      <c r="D8" s="248">
        <v>10.1</v>
      </c>
      <c r="E8" s="252">
        <v>110</v>
      </c>
      <c r="F8" s="248">
        <v>10.3</v>
      </c>
      <c r="G8" s="252">
        <v>0</v>
      </c>
      <c r="H8" s="253">
        <v>0</v>
      </c>
      <c r="I8" s="253">
        <v>0</v>
      </c>
      <c r="J8" s="252">
        <v>0</v>
      </c>
      <c r="K8" s="253">
        <v>0</v>
      </c>
      <c r="L8" s="252">
        <v>15</v>
      </c>
      <c r="M8" s="252">
        <v>0</v>
      </c>
      <c r="N8" s="253">
        <v>0</v>
      </c>
      <c r="O8" s="252">
        <v>40</v>
      </c>
      <c r="P8" s="253">
        <v>0</v>
      </c>
      <c r="Q8" s="252">
        <v>20</v>
      </c>
      <c r="R8" s="252">
        <v>5</v>
      </c>
      <c r="S8" s="252">
        <v>5</v>
      </c>
      <c r="T8" s="253">
        <v>0</v>
      </c>
      <c r="U8" s="253">
        <v>25</v>
      </c>
      <c r="V8" s="253">
        <v>0</v>
      </c>
      <c r="W8" s="252">
        <v>50</v>
      </c>
      <c r="X8" s="253">
        <v>55</v>
      </c>
      <c r="Y8" s="253">
        <v>105</v>
      </c>
      <c r="Z8" s="252">
        <v>160</v>
      </c>
      <c r="AA8" s="251">
        <v>1</v>
      </c>
      <c r="AB8" s="251">
        <v>6</v>
      </c>
    </row>
    <row r="9" spans="1:28" s="323" customFormat="1" ht="15">
      <c r="A9" s="257">
        <v>2</v>
      </c>
      <c r="B9" s="257">
        <v>7</v>
      </c>
      <c r="C9" s="259">
        <v>100</v>
      </c>
      <c r="D9" s="258">
        <v>10.1</v>
      </c>
      <c r="E9" s="258">
        <v>140</v>
      </c>
      <c r="F9" s="203">
        <v>10.3</v>
      </c>
      <c r="G9" s="258">
        <v>5</v>
      </c>
      <c r="H9" s="259">
        <v>0</v>
      </c>
      <c r="I9" s="259">
        <v>0</v>
      </c>
      <c r="J9" s="258">
        <v>5</v>
      </c>
      <c r="K9" s="259">
        <v>0</v>
      </c>
      <c r="L9" s="258">
        <v>15</v>
      </c>
      <c r="M9" s="258">
        <v>5</v>
      </c>
      <c r="N9" s="259">
        <v>0</v>
      </c>
      <c r="O9" s="258">
        <v>55</v>
      </c>
      <c r="P9" s="259">
        <v>0</v>
      </c>
      <c r="Q9" s="258">
        <v>30</v>
      </c>
      <c r="R9" s="258">
        <v>5</v>
      </c>
      <c r="S9" s="258">
        <v>10</v>
      </c>
      <c r="T9" s="259">
        <v>0</v>
      </c>
      <c r="U9" s="259">
        <v>30</v>
      </c>
      <c r="V9" s="259">
        <v>0</v>
      </c>
      <c r="W9" s="258">
        <v>65</v>
      </c>
      <c r="X9" s="259">
        <v>85</v>
      </c>
      <c r="Y9" s="259">
        <v>140</v>
      </c>
      <c r="Z9" s="258">
        <v>225</v>
      </c>
      <c r="AA9" s="257">
        <v>2</v>
      </c>
      <c r="AB9" s="257">
        <v>7</v>
      </c>
    </row>
    <row r="10" spans="1:28" s="323" customFormat="1" ht="15">
      <c r="A10" s="257">
        <v>3</v>
      </c>
      <c r="B10" s="257">
        <v>8</v>
      </c>
      <c r="C10" s="259">
        <v>120</v>
      </c>
      <c r="D10" s="258">
        <v>10.1</v>
      </c>
      <c r="E10" s="258">
        <v>140</v>
      </c>
      <c r="F10" s="203">
        <v>10.3</v>
      </c>
      <c r="G10" s="258">
        <v>5</v>
      </c>
      <c r="H10" s="259">
        <v>0</v>
      </c>
      <c r="I10" s="259">
        <v>0</v>
      </c>
      <c r="J10" s="258">
        <v>10</v>
      </c>
      <c r="K10" s="259">
        <v>0</v>
      </c>
      <c r="L10" s="258">
        <v>30</v>
      </c>
      <c r="M10" s="258">
        <v>10</v>
      </c>
      <c r="N10" s="259">
        <v>0</v>
      </c>
      <c r="O10" s="258">
        <v>75</v>
      </c>
      <c r="P10" s="259">
        <v>0</v>
      </c>
      <c r="Q10" s="258">
        <v>30</v>
      </c>
      <c r="R10" s="258">
        <v>5</v>
      </c>
      <c r="S10" s="258">
        <v>10</v>
      </c>
      <c r="T10" s="259">
        <v>0</v>
      </c>
      <c r="U10" s="259">
        <v>30</v>
      </c>
      <c r="V10" s="259">
        <v>0</v>
      </c>
      <c r="W10" s="258">
        <v>65</v>
      </c>
      <c r="X10" s="259">
        <v>130</v>
      </c>
      <c r="Y10" s="259">
        <v>140</v>
      </c>
      <c r="Z10" s="258">
        <v>270</v>
      </c>
      <c r="AA10" s="257">
        <v>3</v>
      </c>
      <c r="AB10" s="257">
        <v>8</v>
      </c>
    </row>
    <row r="11" spans="1:28" s="323" customFormat="1" ht="15">
      <c r="A11" s="257">
        <f aca="true" t="shared" si="0" ref="A11:B26">A10+1</f>
        <v>4</v>
      </c>
      <c r="B11" s="257">
        <f t="shared" si="0"/>
        <v>9</v>
      </c>
      <c r="C11" s="259">
        <v>140</v>
      </c>
      <c r="D11" s="258">
        <v>10.1</v>
      </c>
      <c r="E11" s="258">
        <v>150</v>
      </c>
      <c r="F11" s="203">
        <v>10.3</v>
      </c>
      <c r="G11" s="258">
        <v>10</v>
      </c>
      <c r="H11" s="259">
        <v>0</v>
      </c>
      <c r="I11" s="259">
        <v>0</v>
      </c>
      <c r="J11" s="258">
        <v>10</v>
      </c>
      <c r="K11" s="259">
        <v>0</v>
      </c>
      <c r="L11" s="258">
        <v>35</v>
      </c>
      <c r="M11" s="258">
        <v>10</v>
      </c>
      <c r="N11" s="259">
        <v>0</v>
      </c>
      <c r="O11" s="258">
        <v>75</v>
      </c>
      <c r="P11" s="259">
        <v>0</v>
      </c>
      <c r="Q11" s="258">
        <v>30</v>
      </c>
      <c r="R11" s="258">
        <v>5</v>
      </c>
      <c r="S11" s="258">
        <v>15</v>
      </c>
      <c r="T11" s="259">
        <v>0</v>
      </c>
      <c r="U11" s="259">
        <v>30</v>
      </c>
      <c r="V11" s="259">
        <v>0</v>
      </c>
      <c r="W11" s="258">
        <v>65</v>
      </c>
      <c r="X11" s="259">
        <v>140</v>
      </c>
      <c r="Y11" s="259">
        <v>145</v>
      </c>
      <c r="Z11" s="258">
        <v>285</v>
      </c>
      <c r="AA11" s="257">
        <f aca="true" t="shared" si="1" ref="AA11:AB26">AA10+1</f>
        <v>4</v>
      </c>
      <c r="AB11" s="257">
        <f t="shared" si="1"/>
        <v>9</v>
      </c>
    </row>
    <row r="12" spans="1:28" s="318" customFormat="1" ht="15">
      <c r="A12" s="261">
        <f t="shared" si="0"/>
        <v>5</v>
      </c>
      <c r="B12" s="261">
        <f t="shared" si="0"/>
        <v>10</v>
      </c>
      <c r="C12" s="259">
        <v>150</v>
      </c>
      <c r="D12" s="258">
        <v>10.1</v>
      </c>
      <c r="E12" s="258">
        <v>170</v>
      </c>
      <c r="F12" s="203">
        <v>10.3</v>
      </c>
      <c r="G12" s="258">
        <v>10</v>
      </c>
      <c r="H12" s="259">
        <v>0</v>
      </c>
      <c r="I12" s="259">
        <v>0</v>
      </c>
      <c r="J12" s="258">
        <v>10</v>
      </c>
      <c r="K12" s="259">
        <v>0</v>
      </c>
      <c r="L12" s="258">
        <v>35</v>
      </c>
      <c r="M12" s="258">
        <v>10</v>
      </c>
      <c r="N12" s="259">
        <v>0</v>
      </c>
      <c r="O12" s="258">
        <v>80</v>
      </c>
      <c r="P12" s="259">
        <v>0</v>
      </c>
      <c r="Q12" s="258">
        <v>30</v>
      </c>
      <c r="R12" s="258">
        <v>5</v>
      </c>
      <c r="S12" s="258">
        <v>15</v>
      </c>
      <c r="T12" s="259">
        <v>0</v>
      </c>
      <c r="U12" s="259">
        <v>35</v>
      </c>
      <c r="V12" s="259">
        <v>0</v>
      </c>
      <c r="W12" s="258">
        <v>70</v>
      </c>
      <c r="X12" s="259">
        <v>145</v>
      </c>
      <c r="Y12" s="259">
        <v>155</v>
      </c>
      <c r="Z12" s="258">
        <v>300</v>
      </c>
      <c r="AA12" s="261">
        <f t="shared" si="1"/>
        <v>5</v>
      </c>
      <c r="AB12" s="261">
        <f t="shared" si="1"/>
        <v>10</v>
      </c>
    </row>
    <row r="13" spans="1:28" s="322" customFormat="1" ht="15">
      <c r="A13" s="282">
        <f t="shared" si="0"/>
        <v>6</v>
      </c>
      <c r="B13" s="282">
        <f t="shared" si="0"/>
        <v>11</v>
      </c>
      <c r="C13" s="283">
        <v>170</v>
      </c>
      <c r="D13" s="258">
        <v>10.1</v>
      </c>
      <c r="E13" s="265">
        <v>200</v>
      </c>
      <c r="F13" s="203">
        <v>10.3</v>
      </c>
      <c r="G13" s="258">
        <v>10</v>
      </c>
      <c r="H13" s="259">
        <v>0</v>
      </c>
      <c r="I13" s="259">
        <v>0</v>
      </c>
      <c r="J13" s="265">
        <v>10</v>
      </c>
      <c r="K13" s="259">
        <v>0</v>
      </c>
      <c r="L13" s="265">
        <v>40</v>
      </c>
      <c r="M13" s="265">
        <v>10</v>
      </c>
      <c r="N13" s="259">
        <v>0</v>
      </c>
      <c r="O13" s="265">
        <v>80</v>
      </c>
      <c r="P13" s="259">
        <v>0</v>
      </c>
      <c r="Q13" s="265">
        <v>35</v>
      </c>
      <c r="R13" s="265">
        <v>5</v>
      </c>
      <c r="S13" s="265">
        <v>25</v>
      </c>
      <c r="T13" s="259">
        <v>0</v>
      </c>
      <c r="U13" s="283">
        <v>40</v>
      </c>
      <c r="V13" s="283">
        <v>0</v>
      </c>
      <c r="W13" s="265">
        <v>90</v>
      </c>
      <c r="X13" s="283">
        <v>150</v>
      </c>
      <c r="Y13" s="283">
        <v>195</v>
      </c>
      <c r="Z13" s="265">
        <v>345</v>
      </c>
      <c r="AA13" s="282">
        <f t="shared" si="1"/>
        <v>6</v>
      </c>
      <c r="AB13" s="282">
        <f t="shared" si="1"/>
        <v>11</v>
      </c>
    </row>
    <row r="14" spans="1:28" s="325" customFormat="1" ht="15">
      <c r="A14" s="247">
        <f t="shared" si="0"/>
        <v>7</v>
      </c>
      <c r="B14" s="247">
        <f t="shared" si="0"/>
        <v>12</v>
      </c>
      <c r="C14" s="249">
        <v>170</v>
      </c>
      <c r="D14" s="248">
        <v>10.1</v>
      </c>
      <c r="E14" s="248">
        <v>230</v>
      </c>
      <c r="F14" s="248">
        <v>10.3</v>
      </c>
      <c r="G14" s="248">
        <v>10</v>
      </c>
      <c r="H14" s="249">
        <v>0</v>
      </c>
      <c r="I14" s="249">
        <v>0</v>
      </c>
      <c r="J14" s="248">
        <v>20</v>
      </c>
      <c r="K14" s="249">
        <v>0</v>
      </c>
      <c r="L14" s="248">
        <v>48</v>
      </c>
      <c r="M14" s="248">
        <v>10</v>
      </c>
      <c r="N14" s="249">
        <v>0</v>
      </c>
      <c r="O14" s="248">
        <v>80</v>
      </c>
      <c r="P14" s="249">
        <v>0</v>
      </c>
      <c r="Q14" s="248">
        <v>40</v>
      </c>
      <c r="R14" s="248">
        <v>5</v>
      </c>
      <c r="S14" s="248">
        <v>30</v>
      </c>
      <c r="T14" s="249">
        <v>0</v>
      </c>
      <c r="U14" s="249">
        <v>42</v>
      </c>
      <c r="V14" s="249">
        <v>0</v>
      </c>
      <c r="W14" s="248">
        <v>100</v>
      </c>
      <c r="X14" s="249">
        <v>168</v>
      </c>
      <c r="Y14" s="249">
        <v>217</v>
      </c>
      <c r="Z14" s="248">
        <v>385</v>
      </c>
      <c r="AA14" s="247">
        <f t="shared" si="1"/>
        <v>7</v>
      </c>
      <c r="AB14" s="247">
        <f t="shared" si="1"/>
        <v>12</v>
      </c>
    </row>
    <row r="15" spans="1:28" s="323" customFormat="1" ht="15">
      <c r="A15" s="257">
        <f t="shared" si="0"/>
        <v>8</v>
      </c>
      <c r="B15" s="257">
        <f t="shared" si="0"/>
        <v>13</v>
      </c>
      <c r="C15" s="259">
        <v>170</v>
      </c>
      <c r="D15" s="258">
        <v>10.1</v>
      </c>
      <c r="E15" s="258">
        <v>230</v>
      </c>
      <c r="F15" s="203">
        <v>10.3</v>
      </c>
      <c r="G15" s="258">
        <v>15</v>
      </c>
      <c r="H15" s="259">
        <v>0</v>
      </c>
      <c r="I15" s="259">
        <v>0</v>
      </c>
      <c r="J15" s="258">
        <v>15</v>
      </c>
      <c r="K15" s="259">
        <v>0</v>
      </c>
      <c r="L15" s="258">
        <v>48</v>
      </c>
      <c r="M15" s="258">
        <v>10</v>
      </c>
      <c r="N15" s="259">
        <v>0</v>
      </c>
      <c r="O15" s="258">
        <v>80</v>
      </c>
      <c r="P15" s="259">
        <v>0</v>
      </c>
      <c r="Q15" s="258">
        <v>40</v>
      </c>
      <c r="R15" s="258">
        <v>10</v>
      </c>
      <c r="S15" s="258">
        <v>25</v>
      </c>
      <c r="T15" s="259">
        <v>0</v>
      </c>
      <c r="U15" s="259">
        <v>42</v>
      </c>
      <c r="V15" s="259">
        <v>0</v>
      </c>
      <c r="W15" s="258">
        <v>100</v>
      </c>
      <c r="X15" s="259">
        <v>168</v>
      </c>
      <c r="Y15" s="259">
        <v>217</v>
      </c>
      <c r="Z15" s="258">
        <v>385</v>
      </c>
      <c r="AA15" s="257">
        <f t="shared" si="1"/>
        <v>8</v>
      </c>
      <c r="AB15" s="257">
        <f t="shared" si="1"/>
        <v>13</v>
      </c>
    </row>
    <row r="16" spans="1:28" s="323" customFormat="1" ht="15">
      <c r="A16" s="257">
        <f t="shared" si="0"/>
        <v>9</v>
      </c>
      <c r="B16" s="257">
        <f t="shared" si="0"/>
        <v>14</v>
      </c>
      <c r="C16" s="258">
        <v>170</v>
      </c>
      <c r="D16" s="258">
        <v>10.1</v>
      </c>
      <c r="E16" s="258">
        <v>220</v>
      </c>
      <c r="F16" s="203">
        <v>10.3</v>
      </c>
      <c r="G16" s="258">
        <v>15</v>
      </c>
      <c r="H16" s="259">
        <v>0</v>
      </c>
      <c r="I16" s="259">
        <v>0</v>
      </c>
      <c r="J16" s="258">
        <v>15</v>
      </c>
      <c r="K16" s="259">
        <v>0</v>
      </c>
      <c r="L16" s="258">
        <v>48</v>
      </c>
      <c r="M16" s="258">
        <v>10</v>
      </c>
      <c r="N16" s="259">
        <v>0</v>
      </c>
      <c r="O16" s="258">
        <v>80</v>
      </c>
      <c r="P16" s="259">
        <v>0</v>
      </c>
      <c r="Q16" s="258">
        <v>40</v>
      </c>
      <c r="R16" s="258">
        <v>15</v>
      </c>
      <c r="S16" s="258">
        <v>20</v>
      </c>
      <c r="T16" s="259">
        <v>0</v>
      </c>
      <c r="U16" s="259">
        <v>40</v>
      </c>
      <c r="V16" s="259">
        <v>0</v>
      </c>
      <c r="W16" s="258">
        <v>100</v>
      </c>
      <c r="X16" s="259">
        <v>168</v>
      </c>
      <c r="Y16" s="259">
        <v>215</v>
      </c>
      <c r="Z16" s="258">
        <v>383</v>
      </c>
      <c r="AA16" s="257">
        <f t="shared" si="1"/>
        <v>9</v>
      </c>
      <c r="AB16" s="257">
        <f t="shared" si="1"/>
        <v>14</v>
      </c>
    </row>
    <row r="17" spans="1:28" s="325" customFormat="1" ht="15">
      <c r="A17" s="247">
        <f t="shared" si="0"/>
        <v>10</v>
      </c>
      <c r="B17" s="247">
        <f t="shared" si="0"/>
        <v>15</v>
      </c>
      <c r="C17" s="249">
        <v>170</v>
      </c>
      <c r="D17" s="248">
        <v>10.1</v>
      </c>
      <c r="E17" s="248">
        <v>220</v>
      </c>
      <c r="F17" s="248">
        <v>10.3</v>
      </c>
      <c r="G17" s="248">
        <v>15</v>
      </c>
      <c r="H17" s="249">
        <v>0</v>
      </c>
      <c r="I17" s="249">
        <v>0</v>
      </c>
      <c r="J17" s="248">
        <v>10</v>
      </c>
      <c r="K17" s="249">
        <v>0</v>
      </c>
      <c r="L17" s="248">
        <v>48</v>
      </c>
      <c r="M17" s="248">
        <v>10</v>
      </c>
      <c r="N17" s="249">
        <v>0</v>
      </c>
      <c r="O17" s="248">
        <v>80</v>
      </c>
      <c r="P17" s="249">
        <v>0</v>
      </c>
      <c r="Q17" s="248">
        <v>35</v>
      </c>
      <c r="R17" s="248">
        <v>15</v>
      </c>
      <c r="S17" s="248">
        <v>15</v>
      </c>
      <c r="T17" s="249">
        <v>0</v>
      </c>
      <c r="U17" s="249">
        <v>38</v>
      </c>
      <c r="V17" s="249">
        <v>0</v>
      </c>
      <c r="W17" s="248">
        <v>100</v>
      </c>
      <c r="X17" s="249">
        <v>163</v>
      </c>
      <c r="Y17" s="249">
        <v>203</v>
      </c>
      <c r="Z17" s="248">
        <v>366</v>
      </c>
      <c r="AA17" s="247">
        <f t="shared" si="1"/>
        <v>10</v>
      </c>
      <c r="AB17" s="247">
        <f t="shared" si="1"/>
        <v>15</v>
      </c>
    </row>
    <row r="18" spans="1:28" s="323" customFormat="1" ht="15">
      <c r="A18" s="257">
        <f t="shared" si="0"/>
        <v>11</v>
      </c>
      <c r="B18" s="257">
        <f t="shared" si="0"/>
        <v>16</v>
      </c>
      <c r="C18" s="259">
        <v>160</v>
      </c>
      <c r="D18" s="258">
        <v>10.1</v>
      </c>
      <c r="E18" s="258">
        <v>200</v>
      </c>
      <c r="F18" s="203">
        <v>10.3</v>
      </c>
      <c r="G18" s="258">
        <v>15</v>
      </c>
      <c r="H18" s="259">
        <v>0</v>
      </c>
      <c r="I18" s="259">
        <v>0</v>
      </c>
      <c r="J18" s="258">
        <v>10</v>
      </c>
      <c r="K18" s="259">
        <v>0</v>
      </c>
      <c r="L18" s="258">
        <v>48</v>
      </c>
      <c r="M18" s="258">
        <v>10</v>
      </c>
      <c r="N18" s="259">
        <v>0</v>
      </c>
      <c r="O18" s="258">
        <v>80</v>
      </c>
      <c r="P18" s="259">
        <v>0</v>
      </c>
      <c r="Q18" s="258">
        <v>35</v>
      </c>
      <c r="R18" s="258">
        <v>10</v>
      </c>
      <c r="S18" s="258">
        <v>10</v>
      </c>
      <c r="T18" s="259">
        <v>0</v>
      </c>
      <c r="U18" s="259">
        <v>38</v>
      </c>
      <c r="V18" s="259">
        <v>0</v>
      </c>
      <c r="W18" s="258">
        <v>100</v>
      </c>
      <c r="X18" s="259">
        <v>163</v>
      </c>
      <c r="Y18" s="259">
        <v>193</v>
      </c>
      <c r="Z18" s="258">
        <v>356</v>
      </c>
      <c r="AA18" s="257">
        <f t="shared" si="1"/>
        <v>11</v>
      </c>
      <c r="AB18" s="257">
        <f t="shared" si="1"/>
        <v>16</v>
      </c>
    </row>
    <row r="19" spans="1:28" s="318" customFormat="1" ht="15">
      <c r="A19" s="261">
        <f t="shared" si="0"/>
        <v>12</v>
      </c>
      <c r="B19" s="261">
        <f t="shared" si="0"/>
        <v>17</v>
      </c>
      <c r="C19" s="259">
        <v>160</v>
      </c>
      <c r="D19" s="258">
        <v>10.1</v>
      </c>
      <c r="E19" s="258">
        <v>200</v>
      </c>
      <c r="F19" s="203">
        <v>10.3</v>
      </c>
      <c r="G19" s="258">
        <v>15</v>
      </c>
      <c r="H19" s="259">
        <v>0</v>
      </c>
      <c r="I19" s="259">
        <v>0</v>
      </c>
      <c r="J19" s="258">
        <v>10</v>
      </c>
      <c r="K19" s="259">
        <v>0</v>
      </c>
      <c r="L19" s="258">
        <v>45</v>
      </c>
      <c r="M19" s="258">
        <v>10</v>
      </c>
      <c r="N19" s="259">
        <v>0</v>
      </c>
      <c r="O19" s="258">
        <v>80</v>
      </c>
      <c r="P19" s="259">
        <v>0</v>
      </c>
      <c r="Q19" s="258">
        <v>35</v>
      </c>
      <c r="R19" s="258">
        <v>10</v>
      </c>
      <c r="S19" s="258">
        <v>10</v>
      </c>
      <c r="T19" s="259">
        <v>0</v>
      </c>
      <c r="U19" s="259">
        <v>40</v>
      </c>
      <c r="V19" s="259">
        <v>0</v>
      </c>
      <c r="W19" s="258">
        <v>100</v>
      </c>
      <c r="X19" s="259">
        <v>160</v>
      </c>
      <c r="Y19" s="259">
        <v>195</v>
      </c>
      <c r="Z19" s="258">
        <v>355</v>
      </c>
      <c r="AA19" s="261">
        <f t="shared" si="1"/>
        <v>12</v>
      </c>
      <c r="AB19" s="261">
        <f t="shared" si="1"/>
        <v>17</v>
      </c>
    </row>
    <row r="20" spans="1:28" s="323" customFormat="1" ht="15">
      <c r="A20" s="257">
        <f t="shared" si="0"/>
        <v>13</v>
      </c>
      <c r="B20" s="257">
        <f t="shared" si="0"/>
        <v>18</v>
      </c>
      <c r="C20" s="259">
        <v>150</v>
      </c>
      <c r="D20" s="258">
        <v>10.1</v>
      </c>
      <c r="E20" s="258">
        <v>190</v>
      </c>
      <c r="F20" s="203">
        <v>10.3</v>
      </c>
      <c r="G20" s="258">
        <v>10</v>
      </c>
      <c r="H20" s="259">
        <v>0</v>
      </c>
      <c r="I20" s="259">
        <v>0</v>
      </c>
      <c r="J20" s="258">
        <v>10</v>
      </c>
      <c r="K20" s="259">
        <v>0</v>
      </c>
      <c r="L20" s="258">
        <v>45</v>
      </c>
      <c r="M20" s="258">
        <v>5</v>
      </c>
      <c r="N20" s="259">
        <v>0</v>
      </c>
      <c r="O20" s="258">
        <v>80</v>
      </c>
      <c r="P20" s="259">
        <v>0</v>
      </c>
      <c r="Q20" s="258">
        <v>40</v>
      </c>
      <c r="R20" s="258">
        <v>5</v>
      </c>
      <c r="S20" s="258">
        <v>5</v>
      </c>
      <c r="T20" s="259">
        <v>0</v>
      </c>
      <c r="U20" s="259">
        <v>40</v>
      </c>
      <c r="V20" s="259">
        <v>0</v>
      </c>
      <c r="W20" s="258">
        <v>100</v>
      </c>
      <c r="X20" s="259">
        <v>150</v>
      </c>
      <c r="Y20" s="259">
        <v>190</v>
      </c>
      <c r="Z20" s="258">
        <v>340</v>
      </c>
      <c r="AA20" s="257">
        <f t="shared" si="1"/>
        <v>13</v>
      </c>
      <c r="AB20" s="257">
        <v>18</v>
      </c>
    </row>
    <row r="21" spans="1:28" s="323" customFormat="1" ht="15">
      <c r="A21" s="257">
        <f t="shared" si="0"/>
        <v>14</v>
      </c>
      <c r="B21" s="257">
        <f t="shared" si="0"/>
        <v>19</v>
      </c>
      <c r="C21" s="259">
        <v>150</v>
      </c>
      <c r="D21" s="258">
        <v>10.1</v>
      </c>
      <c r="E21" s="258">
        <v>190</v>
      </c>
      <c r="F21" s="203">
        <v>10.3</v>
      </c>
      <c r="G21" s="258">
        <v>10</v>
      </c>
      <c r="H21" s="259">
        <v>0</v>
      </c>
      <c r="I21" s="259">
        <v>0</v>
      </c>
      <c r="J21" s="258">
        <v>10</v>
      </c>
      <c r="K21" s="259">
        <v>0</v>
      </c>
      <c r="L21" s="258">
        <v>40</v>
      </c>
      <c r="M21" s="258">
        <v>5</v>
      </c>
      <c r="N21" s="259">
        <v>0</v>
      </c>
      <c r="O21" s="258">
        <v>82</v>
      </c>
      <c r="P21" s="259">
        <v>0</v>
      </c>
      <c r="Q21" s="258">
        <v>45</v>
      </c>
      <c r="R21" s="258">
        <v>5</v>
      </c>
      <c r="S21" s="258">
        <v>5</v>
      </c>
      <c r="T21" s="259">
        <v>0</v>
      </c>
      <c r="U21" s="259">
        <v>42</v>
      </c>
      <c r="V21" s="259">
        <v>0</v>
      </c>
      <c r="W21" s="258">
        <v>95</v>
      </c>
      <c r="X21" s="259">
        <v>142</v>
      </c>
      <c r="Y21" s="259">
        <v>192</v>
      </c>
      <c r="Z21" s="258">
        <v>332</v>
      </c>
      <c r="AA21" s="257">
        <f t="shared" si="1"/>
        <v>14</v>
      </c>
      <c r="AB21" s="257">
        <v>19</v>
      </c>
    </row>
    <row r="22" spans="1:28" s="285" customFormat="1" ht="15">
      <c r="A22" s="284">
        <f t="shared" si="0"/>
        <v>15</v>
      </c>
      <c r="B22" s="284">
        <f t="shared" si="0"/>
        <v>20</v>
      </c>
      <c r="C22" s="283">
        <v>150</v>
      </c>
      <c r="D22" s="258">
        <v>10.1</v>
      </c>
      <c r="E22" s="326">
        <v>200</v>
      </c>
      <c r="F22" s="203">
        <v>10.3</v>
      </c>
      <c r="G22" s="258">
        <v>10</v>
      </c>
      <c r="H22" s="259">
        <v>0</v>
      </c>
      <c r="I22" s="259">
        <v>0</v>
      </c>
      <c r="J22" s="265">
        <v>10</v>
      </c>
      <c r="K22" s="259">
        <v>0</v>
      </c>
      <c r="L22" s="265">
        <v>40</v>
      </c>
      <c r="M22" s="265">
        <v>5</v>
      </c>
      <c r="N22" s="259">
        <v>0</v>
      </c>
      <c r="O22" s="265">
        <v>85</v>
      </c>
      <c r="P22" s="259">
        <v>0</v>
      </c>
      <c r="Q22" s="265">
        <v>45</v>
      </c>
      <c r="R22" s="265">
        <v>5</v>
      </c>
      <c r="S22" s="265">
        <v>5</v>
      </c>
      <c r="T22" s="259">
        <v>0</v>
      </c>
      <c r="U22" s="283">
        <v>42</v>
      </c>
      <c r="V22" s="283">
        <v>0</v>
      </c>
      <c r="W22" s="265">
        <v>95</v>
      </c>
      <c r="X22" s="283">
        <v>150</v>
      </c>
      <c r="Y22" s="283">
        <v>192</v>
      </c>
      <c r="Z22" s="265">
        <v>342</v>
      </c>
      <c r="AA22" s="284">
        <f t="shared" si="1"/>
        <v>15</v>
      </c>
      <c r="AB22" s="284">
        <v>20</v>
      </c>
    </row>
    <row r="23" spans="1:28" s="323" customFormat="1" ht="15">
      <c r="A23" s="257">
        <f t="shared" si="0"/>
        <v>16</v>
      </c>
      <c r="B23" s="257">
        <f t="shared" si="0"/>
        <v>21</v>
      </c>
      <c r="C23" s="259">
        <v>140</v>
      </c>
      <c r="D23" s="258">
        <v>10.1</v>
      </c>
      <c r="E23" s="258">
        <v>200</v>
      </c>
      <c r="F23" s="203">
        <v>10.3</v>
      </c>
      <c r="G23" s="258">
        <v>5</v>
      </c>
      <c r="H23" s="259">
        <v>0</v>
      </c>
      <c r="I23" s="259">
        <v>0</v>
      </c>
      <c r="J23" s="258">
        <v>10</v>
      </c>
      <c r="K23" s="259">
        <v>0</v>
      </c>
      <c r="L23" s="258">
        <v>40</v>
      </c>
      <c r="M23" s="258">
        <v>5</v>
      </c>
      <c r="N23" s="259">
        <v>0</v>
      </c>
      <c r="O23" s="258">
        <v>85</v>
      </c>
      <c r="P23" s="259">
        <v>0</v>
      </c>
      <c r="Q23" s="258">
        <v>45</v>
      </c>
      <c r="R23" s="258">
        <v>5</v>
      </c>
      <c r="S23" s="258">
        <v>5</v>
      </c>
      <c r="T23" s="259">
        <v>0</v>
      </c>
      <c r="U23" s="259">
        <v>42</v>
      </c>
      <c r="V23" s="259">
        <v>0</v>
      </c>
      <c r="W23" s="258">
        <v>95</v>
      </c>
      <c r="X23" s="259">
        <v>145</v>
      </c>
      <c r="Y23" s="259">
        <v>192</v>
      </c>
      <c r="Z23" s="258">
        <v>337</v>
      </c>
      <c r="AA23" s="257">
        <f t="shared" si="1"/>
        <v>16</v>
      </c>
      <c r="AB23" s="257">
        <v>21</v>
      </c>
    </row>
    <row r="24" spans="1:28" s="323" customFormat="1" ht="15">
      <c r="A24" s="257">
        <f t="shared" si="0"/>
        <v>17</v>
      </c>
      <c r="B24" s="257">
        <f t="shared" si="0"/>
        <v>22</v>
      </c>
      <c r="C24" s="259">
        <v>140</v>
      </c>
      <c r="D24" s="258">
        <v>10.1</v>
      </c>
      <c r="E24" s="258">
        <v>190</v>
      </c>
      <c r="F24" s="203">
        <v>10.3</v>
      </c>
      <c r="G24" s="258">
        <v>5</v>
      </c>
      <c r="H24" s="259">
        <v>0</v>
      </c>
      <c r="I24" s="259">
        <v>0</v>
      </c>
      <c r="J24" s="258">
        <v>10</v>
      </c>
      <c r="K24" s="259">
        <v>0</v>
      </c>
      <c r="L24" s="258">
        <v>40</v>
      </c>
      <c r="M24" s="258">
        <v>5</v>
      </c>
      <c r="N24" s="259">
        <v>0</v>
      </c>
      <c r="O24" s="258">
        <v>85</v>
      </c>
      <c r="P24" s="259">
        <v>0</v>
      </c>
      <c r="Q24" s="258">
        <v>45</v>
      </c>
      <c r="R24" s="258">
        <v>5</v>
      </c>
      <c r="S24" s="258">
        <v>5</v>
      </c>
      <c r="T24" s="259">
        <v>0</v>
      </c>
      <c r="U24" s="259">
        <v>42</v>
      </c>
      <c r="V24" s="259">
        <v>0</v>
      </c>
      <c r="W24" s="258">
        <v>90</v>
      </c>
      <c r="X24" s="259">
        <v>145</v>
      </c>
      <c r="Y24" s="259">
        <v>187</v>
      </c>
      <c r="Z24" s="258">
        <v>332</v>
      </c>
      <c r="AA24" s="257">
        <f t="shared" si="1"/>
        <v>17</v>
      </c>
      <c r="AB24" s="257">
        <v>22</v>
      </c>
    </row>
    <row r="25" spans="1:28" s="325" customFormat="1" ht="15">
      <c r="A25" s="247">
        <f t="shared" si="0"/>
        <v>18</v>
      </c>
      <c r="B25" s="247">
        <f t="shared" si="0"/>
        <v>23</v>
      </c>
      <c r="C25" s="249">
        <v>140</v>
      </c>
      <c r="D25" s="248">
        <v>10.1</v>
      </c>
      <c r="E25" s="327">
        <v>180</v>
      </c>
      <c r="F25" s="248">
        <v>10.3</v>
      </c>
      <c r="G25" s="248">
        <v>0</v>
      </c>
      <c r="H25" s="249">
        <v>0</v>
      </c>
      <c r="I25" s="249">
        <v>0</v>
      </c>
      <c r="J25" s="248">
        <v>10</v>
      </c>
      <c r="K25" s="249">
        <v>0</v>
      </c>
      <c r="L25" s="248">
        <v>40</v>
      </c>
      <c r="M25" s="248">
        <v>5</v>
      </c>
      <c r="N25" s="249">
        <v>0</v>
      </c>
      <c r="O25" s="248">
        <v>85</v>
      </c>
      <c r="P25" s="249">
        <v>0</v>
      </c>
      <c r="Q25" s="248">
        <v>45</v>
      </c>
      <c r="R25" s="248">
        <v>5</v>
      </c>
      <c r="S25" s="248">
        <v>5</v>
      </c>
      <c r="T25" s="249">
        <v>0</v>
      </c>
      <c r="U25" s="249">
        <v>42</v>
      </c>
      <c r="V25" s="249">
        <v>0</v>
      </c>
      <c r="W25" s="248">
        <v>88</v>
      </c>
      <c r="X25" s="249">
        <v>140</v>
      </c>
      <c r="Y25" s="249">
        <v>185</v>
      </c>
      <c r="Z25" s="248">
        <v>325</v>
      </c>
      <c r="AA25" s="247">
        <f t="shared" si="1"/>
        <v>18</v>
      </c>
      <c r="AB25" s="247">
        <v>23</v>
      </c>
    </row>
    <row r="26" spans="1:28" s="323" customFormat="1" ht="15">
      <c r="A26" s="257">
        <f t="shared" si="0"/>
        <v>19</v>
      </c>
      <c r="B26" s="257">
        <f t="shared" si="0"/>
        <v>24</v>
      </c>
      <c r="C26" s="259">
        <v>120</v>
      </c>
      <c r="D26" s="258">
        <v>10.1</v>
      </c>
      <c r="E26" s="258">
        <v>170</v>
      </c>
      <c r="F26" s="203">
        <v>10.3</v>
      </c>
      <c r="G26" s="258">
        <v>0</v>
      </c>
      <c r="H26" s="259">
        <v>0</v>
      </c>
      <c r="I26" s="259">
        <v>0</v>
      </c>
      <c r="J26" s="258">
        <v>5</v>
      </c>
      <c r="K26" s="259">
        <v>0</v>
      </c>
      <c r="L26" s="258">
        <v>30</v>
      </c>
      <c r="M26" s="258">
        <v>5</v>
      </c>
      <c r="N26" s="259">
        <v>0</v>
      </c>
      <c r="O26" s="258">
        <v>80</v>
      </c>
      <c r="P26" s="259">
        <v>0</v>
      </c>
      <c r="Q26" s="258">
        <v>40</v>
      </c>
      <c r="R26" s="258">
        <v>5</v>
      </c>
      <c r="S26" s="258">
        <v>5</v>
      </c>
      <c r="T26" s="259">
        <v>0</v>
      </c>
      <c r="U26" s="259">
        <v>35</v>
      </c>
      <c r="V26" s="259">
        <v>0</v>
      </c>
      <c r="W26" s="258">
        <v>80</v>
      </c>
      <c r="X26" s="259">
        <v>120</v>
      </c>
      <c r="Y26" s="259">
        <v>165</v>
      </c>
      <c r="Z26" s="258">
        <v>285</v>
      </c>
      <c r="AA26" s="257">
        <f t="shared" si="1"/>
        <v>19</v>
      </c>
      <c r="AB26" s="257">
        <v>24</v>
      </c>
    </row>
    <row r="27" spans="1:28" s="323" customFormat="1" ht="15">
      <c r="A27" s="257">
        <v>20</v>
      </c>
      <c r="B27" s="257">
        <v>1</v>
      </c>
      <c r="C27" s="259">
        <v>100</v>
      </c>
      <c r="D27" s="258">
        <v>10.1</v>
      </c>
      <c r="E27" s="258">
        <v>140</v>
      </c>
      <c r="F27" s="203">
        <v>10.3</v>
      </c>
      <c r="G27" s="258">
        <v>0</v>
      </c>
      <c r="H27" s="259">
        <v>0</v>
      </c>
      <c r="I27" s="259">
        <v>0</v>
      </c>
      <c r="J27" s="258">
        <v>5</v>
      </c>
      <c r="K27" s="259">
        <v>0</v>
      </c>
      <c r="L27" s="258">
        <v>15</v>
      </c>
      <c r="M27" s="258">
        <v>0</v>
      </c>
      <c r="N27" s="259">
        <v>0</v>
      </c>
      <c r="O27" s="258">
        <v>60</v>
      </c>
      <c r="P27" s="259">
        <v>0</v>
      </c>
      <c r="Q27" s="258">
        <v>25</v>
      </c>
      <c r="R27" s="258">
        <v>5</v>
      </c>
      <c r="S27" s="258">
        <v>5</v>
      </c>
      <c r="T27" s="259">
        <v>0</v>
      </c>
      <c r="U27" s="259">
        <v>30</v>
      </c>
      <c r="V27" s="259">
        <v>0</v>
      </c>
      <c r="W27" s="258">
        <v>65</v>
      </c>
      <c r="X27" s="259">
        <v>90</v>
      </c>
      <c r="Y27" s="259">
        <v>130</v>
      </c>
      <c r="Z27" s="258">
        <v>220</v>
      </c>
      <c r="AA27" s="257">
        <v>20</v>
      </c>
      <c r="AB27" s="257">
        <v>1</v>
      </c>
    </row>
    <row r="28" spans="1:28" s="323" customFormat="1" ht="15">
      <c r="A28" s="257">
        <f aca="true" t="shared" si="2" ref="A28:B31">A27+1</f>
        <v>21</v>
      </c>
      <c r="B28" s="257">
        <f t="shared" si="2"/>
        <v>2</v>
      </c>
      <c r="C28" s="259">
        <v>80</v>
      </c>
      <c r="D28" s="258">
        <v>10.1</v>
      </c>
      <c r="E28" s="258">
        <v>110</v>
      </c>
      <c r="F28" s="203">
        <v>10.3</v>
      </c>
      <c r="G28" s="258">
        <v>0</v>
      </c>
      <c r="H28" s="259">
        <v>0</v>
      </c>
      <c r="I28" s="259">
        <v>0</v>
      </c>
      <c r="J28" s="258">
        <v>0</v>
      </c>
      <c r="K28" s="259">
        <v>0</v>
      </c>
      <c r="L28" s="258">
        <v>15</v>
      </c>
      <c r="M28" s="258">
        <v>0</v>
      </c>
      <c r="N28" s="259">
        <v>0</v>
      </c>
      <c r="O28" s="258">
        <v>55</v>
      </c>
      <c r="P28" s="259">
        <v>0</v>
      </c>
      <c r="Q28" s="258">
        <v>15</v>
      </c>
      <c r="R28" s="258">
        <v>5</v>
      </c>
      <c r="S28" s="258">
        <v>5</v>
      </c>
      <c r="T28" s="259">
        <v>0</v>
      </c>
      <c r="U28" s="259">
        <v>30</v>
      </c>
      <c r="V28" s="259">
        <v>0</v>
      </c>
      <c r="W28" s="258">
        <v>50</v>
      </c>
      <c r="X28" s="259">
        <v>70</v>
      </c>
      <c r="Y28" s="259">
        <v>105</v>
      </c>
      <c r="Z28" s="258">
        <v>175</v>
      </c>
      <c r="AA28" s="257">
        <v>21</v>
      </c>
      <c r="AB28" s="257">
        <v>2</v>
      </c>
    </row>
    <row r="29" spans="1:28" s="323" customFormat="1" ht="15">
      <c r="A29" s="257">
        <f t="shared" si="2"/>
        <v>22</v>
      </c>
      <c r="B29" s="257">
        <f t="shared" si="2"/>
        <v>3</v>
      </c>
      <c r="C29" s="259">
        <v>60</v>
      </c>
      <c r="D29" s="258">
        <v>10.1</v>
      </c>
      <c r="E29" s="258">
        <v>80</v>
      </c>
      <c r="F29" s="203">
        <v>10.3</v>
      </c>
      <c r="G29" s="258">
        <v>0</v>
      </c>
      <c r="H29" s="259">
        <v>0</v>
      </c>
      <c r="I29" s="259">
        <v>0</v>
      </c>
      <c r="J29" s="258">
        <v>0</v>
      </c>
      <c r="K29" s="259">
        <v>0</v>
      </c>
      <c r="L29" s="258">
        <v>10</v>
      </c>
      <c r="M29" s="258">
        <v>0</v>
      </c>
      <c r="N29" s="259">
        <v>0</v>
      </c>
      <c r="O29" s="258">
        <v>50</v>
      </c>
      <c r="P29" s="259">
        <v>0</v>
      </c>
      <c r="Q29" s="258">
        <v>10</v>
      </c>
      <c r="R29" s="258">
        <v>5</v>
      </c>
      <c r="S29" s="258">
        <v>5</v>
      </c>
      <c r="T29" s="259">
        <v>0</v>
      </c>
      <c r="U29" s="259">
        <v>20</v>
      </c>
      <c r="V29" s="259">
        <v>0</v>
      </c>
      <c r="W29" s="258">
        <v>30</v>
      </c>
      <c r="X29" s="259">
        <v>60</v>
      </c>
      <c r="Y29" s="259">
        <v>70</v>
      </c>
      <c r="Z29" s="258">
        <v>130</v>
      </c>
      <c r="AA29" s="257">
        <v>22</v>
      </c>
      <c r="AB29" s="257">
        <v>3</v>
      </c>
    </row>
    <row r="30" spans="1:28" s="285" customFormat="1" ht="15">
      <c r="A30" s="284">
        <f t="shared" si="2"/>
        <v>23</v>
      </c>
      <c r="B30" s="284">
        <f t="shared" si="2"/>
        <v>4</v>
      </c>
      <c r="C30" s="283">
        <v>50</v>
      </c>
      <c r="D30" s="258">
        <v>10.1</v>
      </c>
      <c r="E30" s="265">
        <v>70</v>
      </c>
      <c r="F30" s="203">
        <v>10.3</v>
      </c>
      <c r="G30" s="258">
        <v>0</v>
      </c>
      <c r="H30" s="259">
        <v>0</v>
      </c>
      <c r="I30" s="259">
        <v>0</v>
      </c>
      <c r="J30" s="265">
        <v>0</v>
      </c>
      <c r="K30" s="259">
        <v>0</v>
      </c>
      <c r="L30" s="265">
        <v>10</v>
      </c>
      <c r="M30" s="265">
        <v>0</v>
      </c>
      <c r="N30" s="259">
        <v>0</v>
      </c>
      <c r="O30" s="265">
        <v>35</v>
      </c>
      <c r="P30" s="259">
        <v>0</v>
      </c>
      <c r="Q30" s="265">
        <v>10</v>
      </c>
      <c r="R30" s="265">
        <v>5</v>
      </c>
      <c r="S30" s="265">
        <v>5</v>
      </c>
      <c r="T30" s="259">
        <v>0</v>
      </c>
      <c r="U30" s="283">
        <v>15</v>
      </c>
      <c r="V30" s="283">
        <v>0</v>
      </c>
      <c r="W30" s="265">
        <v>30</v>
      </c>
      <c r="X30" s="283">
        <v>45</v>
      </c>
      <c r="Y30" s="283">
        <v>65</v>
      </c>
      <c r="Z30" s="265">
        <v>110</v>
      </c>
      <c r="AA30" s="284">
        <f>AA29+1</f>
        <v>23</v>
      </c>
      <c r="AB30" s="284">
        <v>4</v>
      </c>
    </row>
    <row r="31" spans="1:28" s="323" customFormat="1" ht="15">
      <c r="A31" s="257">
        <f t="shared" si="2"/>
        <v>24</v>
      </c>
      <c r="B31" s="257">
        <f t="shared" si="2"/>
        <v>5</v>
      </c>
      <c r="C31" s="259">
        <v>50</v>
      </c>
      <c r="D31" s="258">
        <v>10.1</v>
      </c>
      <c r="E31" s="258">
        <v>70</v>
      </c>
      <c r="F31" s="203">
        <v>10.3</v>
      </c>
      <c r="G31" s="258">
        <v>0</v>
      </c>
      <c r="H31" s="259">
        <v>0</v>
      </c>
      <c r="I31" s="259">
        <v>0</v>
      </c>
      <c r="J31" s="258">
        <v>0</v>
      </c>
      <c r="K31" s="259">
        <v>0</v>
      </c>
      <c r="L31" s="258">
        <v>10</v>
      </c>
      <c r="M31" s="258">
        <v>0</v>
      </c>
      <c r="N31" s="259">
        <v>0</v>
      </c>
      <c r="O31" s="258">
        <v>35</v>
      </c>
      <c r="P31" s="259">
        <v>0</v>
      </c>
      <c r="Q31" s="258">
        <v>10</v>
      </c>
      <c r="R31" s="258">
        <v>5</v>
      </c>
      <c r="S31" s="258">
        <v>5</v>
      </c>
      <c r="T31" s="259">
        <v>0</v>
      </c>
      <c r="U31" s="259">
        <v>15</v>
      </c>
      <c r="V31" s="259">
        <v>0</v>
      </c>
      <c r="W31" s="258">
        <v>30</v>
      </c>
      <c r="X31" s="259">
        <v>45</v>
      </c>
      <c r="Y31" s="259">
        <v>65</v>
      </c>
      <c r="Z31" s="258">
        <v>110</v>
      </c>
      <c r="AA31" s="257">
        <v>24</v>
      </c>
      <c r="AB31" s="257">
        <v>5</v>
      </c>
    </row>
    <row r="32" spans="1:35" ht="15">
      <c r="A32" s="209"/>
      <c r="B32" s="209"/>
      <c r="C32" s="209"/>
      <c r="D32" s="209"/>
      <c r="E32" s="209"/>
      <c r="F32" s="209"/>
      <c r="G32" s="206"/>
      <c r="H32" s="212"/>
      <c r="I32" s="209"/>
      <c r="J32" s="212"/>
      <c r="K32" s="209"/>
      <c r="L32" s="206"/>
      <c r="M32" s="207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</row>
    <row r="34" spans="4:10" ht="15">
      <c r="D34" s="387"/>
      <c r="E34" s="387"/>
      <c r="F34" s="387"/>
      <c r="G34" s="388" t="s">
        <v>358</v>
      </c>
      <c r="H34" s="389"/>
      <c r="I34" s="389"/>
      <c r="J34" s="390"/>
    </row>
    <row r="35" spans="4:10" ht="15">
      <c r="D35" s="387"/>
      <c r="E35" s="387"/>
      <c r="F35" s="387"/>
      <c r="G35" s="391" t="s">
        <v>2</v>
      </c>
      <c r="H35" s="391"/>
      <c r="I35" s="391" t="s">
        <v>3</v>
      </c>
      <c r="J35" s="391"/>
    </row>
    <row r="36" spans="4:10" ht="15">
      <c r="D36" s="387"/>
      <c r="E36" s="387"/>
      <c r="F36" s="387"/>
      <c r="G36" s="193" t="s">
        <v>359</v>
      </c>
      <c r="H36" s="193" t="s">
        <v>170</v>
      </c>
      <c r="I36" s="193" t="s">
        <v>359</v>
      </c>
      <c r="J36" s="193" t="s">
        <v>170</v>
      </c>
    </row>
    <row r="37" spans="4:10" ht="15">
      <c r="D37" s="387" t="s">
        <v>400</v>
      </c>
      <c r="E37" s="387"/>
      <c r="F37" s="387"/>
      <c r="G37" s="193">
        <v>1141.3</v>
      </c>
      <c r="H37" s="193">
        <v>158</v>
      </c>
      <c r="I37" s="193">
        <v>1313.6</v>
      </c>
      <c r="J37" s="193">
        <v>192.2</v>
      </c>
    </row>
    <row r="38" spans="4:10" ht="15">
      <c r="D38" s="387" t="s">
        <v>401</v>
      </c>
      <c r="E38" s="387"/>
      <c r="F38" s="387"/>
      <c r="G38" s="193">
        <v>1143.9</v>
      </c>
      <c r="H38" s="193">
        <v>158.9</v>
      </c>
      <c r="I38" s="193">
        <v>1315.9</v>
      </c>
      <c r="J38" s="193">
        <v>192.9</v>
      </c>
    </row>
  </sheetData>
  <sheetProtection/>
  <mergeCells count="17">
    <mergeCell ref="B1:F1"/>
    <mergeCell ref="B2:F2"/>
    <mergeCell ref="Z4:Z6"/>
    <mergeCell ref="A4:A6"/>
    <mergeCell ref="B4:B6"/>
    <mergeCell ref="C4:D5"/>
    <mergeCell ref="E4:F5"/>
    <mergeCell ref="AA4:AA6"/>
    <mergeCell ref="AB4:AB6"/>
    <mergeCell ref="D36:F36"/>
    <mergeCell ref="D37:F37"/>
    <mergeCell ref="D38:F38"/>
    <mergeCell ref="D34:F34"/>
    <mergeCell ref="G34:J34"/>
    <mergeCell ref="D35:F35"/>
    <mergeCell ref="G35:H35"/>
    <mergeCell ref="I35:J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3:Z42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6384" width="9.140625" style="6" customWidth="1"/>
  </cols>
  <sheetData>
    <row r="3" ht="15">
      <c r="L3" s="209" t="s">
        <v>356</v>
      </c>
    </row>
    <row r="4" spans="1:26" ht="15">
      <c r="A4" s="209"/>
      <c r="B4" s="386" t="s">
        <v>393</v>
      </c>
      <c r="C4" s="386"/>
      <c r="D4" s="386"/>
      <c r="E4" s="386"/>
      <c r="F4" s="386"/>
      <c r="G4" s="206"/>
      <c r="M4" s="207"/>
      <c r="N4" s="208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5">
      <c r="A5" s="209"/>
      <c r="B5" s="386" t="s">
        <v>265</v>
      </c>
      <c r="C5" s="386"/>
      <c r="D5" s="386"/>
      <c r="E5" s="386"/>
      <c r="F5" s="386"/>
      <c r="G5" s="206"/>
      <c r="M5" s="207"/>
      <c r="N5" s="208"/>
      <c r="O5" s="209" t="s">
        <v>360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15">
      <c r="A6" s="209"/>
      <c r="B6" s="206"/>
      <c r="C6" s="206"/>
      <c r="D6" s="206"/>
      <c r="E6" s="206"/>
      <c r="F6" s="206"/>
      <c r="G6" s="206"/>
      <c r="M6" s="207"/>
      <c r="N6" s="208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</row>
    <row r="7" spans="1:16" ht="15">
      <c r="A7" s="381" t="s">
        <v>1</v>
      </c>
      <c r="B7" s="381" t="s">
        <v>11</v>
      </c>
      <c r="C7" s="398" t="s">
        <v>28</v>
      </c>
      <c r="D7" s="398"/>
      <c r="E7" s="393" t="s">
        <v>17</v>
      </c>
      <c r="F7" s="393"/>
      <c r="G7" s="203" t="s">
        <v>343</v>
      </c>
      <c r="H7" s="20">
        <v>27</v>
      </c>
      <c r="I7" s="203">
        <v>25</v>
      </c>
      <c r="J7" s="20">
        <v>21</v>
      </c>
      <c r="K7" s="203">
        <v>3</v>
      </c>
      <c r="L7" s="225">
        <v>26</v>
      </c>
      <c r="M7" s="225">
        <v>24</v>
      </c>
      <c r="N7" s="226">
        <v>22</v>
      </c>
      <c r="O7" s="381" t="s">
        <v>1</v>
      </c>
      <c r="P7" s="381" t="s">
        <v>11</v>
      </c>
    </row>
    <row r="8" spans="1:16" ht="15">
      <c r="A8" s="381"/>
      <c r="B8" s="381"/>
      <c r="C8" s="398"/>
      <c r="D8" s="398"/>
      <c r="E8" s="393"/>
      <c r="F8" s="393"/>
      <c r="G8" s="203"/>
      <c r="H8" s="20"/>
      <c r="I8" s="203"/>
      <c r="J8" s="20"/>
      <c r="K8" s="203"/>
      <c r="L8" s="203"/>
      <c r="M8" s="203"/>
      <c r="N8" s="20"/>
      <c r="O8" s="381"/>
      <c r="P8" s="381"/>
    </row>
    <row r="9" spans="1:16" ht="15">
      <c r="A9" s="381"/>
      <c r="B9" s="381"/>
      <c r="C9" s="210" t="s">
        <v>5</v>
      </c>
      <c r="D9" s="203" t="s">
        <v>6</v>
      </c>
      <c r="E9" s="211" t="s">
        <v>5</v>
      </c>
      <c r="F9" s="203" t="s">
        <v>6</v>
      </c>
      <c r="G9" s="203" t="s">
        <v>5</v>
      </c>
      <c r="H9" s="210" t="s">
        <v>5</v>
      </c>
      <c r="I9" s="211" t="s">
        <v>5</v>
      </c>
      <c r="J9" s="20" t="s">
        <v>5</v>
      </c>
      <c r="K9" s="211" t="s">
        <v>5</v>
      </c>
      <c r="L9" s="203" t="s">
        <v>5</v>
      </c>
      <c r="M9" s="203" t="s">
        <v>5</v>
      </c>
      <c r="N9" s="210" t="s">
        <v>5</v>
      </c>
      <c r="O9" s="381"/>
      <c r="P9" s="381"/>
    </row>
    <row r="10" spans="1:16" s="245" customFormat="1" ht="15">
      <c r="A10" s="202">
        <v>0</v>
      </c>
      <c r="B10" s="202">
        <v>5</v>
      </c>
      <c r="C10" s="20">
        <v>150</v>
      </c>
      <c r="D10" s="203">
        <v>6.2</v>
      </c>
      <c r="E10" s="203">
        <v>165</v>
      </c>
      <c r="F10" s="203">
        <v>6.2</v>
      </c>
      <c r="G10" s="203">
        <v>15</v>
      </c>
      <c r="H10" s="20">
        <v>90</v>
      </c>
      <c r="I10" s="203">
        <v>0</v>
      </c>
      <c r="J10" s="203">
        <v>15</v>
      </c>
      <c r="K10" s="203">
        <v>0</v>
      </c>
      <c r="L10" s="203">
        <v>5</v>
      </c>
      <c r="M10" s="203">
        <v>0</v>
      </c>
      <c r="N10" s="20">
        <v>85</v>
      </c>
      <c r="O10" s="202">
        <v>0</v>
      </c>
      <c r="P10" s="202">
        <v>5</v>
      </c>
    </row>
    <row r="11" spans="1:16" s="324" customFormat="1" ht="15">
      <c r="A11" s="251">
        <v>1</v>
      </c>
      <c r="B11" s="251">
        <v>6</v>
      </c>
      <c r="C11" s="253">
        <v>155</v>
      </c>
      <c r="D11" s="248">
        <v>6.2</v>
      </c>
      <c r="E11" s="252">
        <v>190</v>
      </c>
      <c r="F11" s="248">
        <v>6.2</v>
      </c>
      <c r="G11" s="252">
        <v>20</v>
      </c>
      <c r="H11" s="253">
        <v>90</v>
      </c>
      <c r="I11" s="252">
        <v>0</v>
      </c>
      <c r="J11" s="252">
        <v>15</v>
      </c>
      <c r="K11" s="252">
        <v>0</v>
      </c>
      <c r="L11" s="252">
        <v>5</v>
      </c>
      <c r="M11" s="252">
        <v>0</v>
      </c>
      <c r="N11" s="253">
        <v>90</v>
      </c>
      <c r="O11" s="251">
        <v>1</v>
      </c>
      <c r="P11" s="251">
        <v>6</v>
      </c>
    </row>
    <row r="12" spans="1:16" s="323" customFormat="1" ht="15">
      <c r="A12" s="257">
        <v>2</v>
      </c>
      <c r="B12" s="257">
        <v>7</v>
      </c>
      <c r="C12" s="259">
        <v>155</v>
      </c>
      <c r="D12" s="203">
        <v>6.2</v>
      </c>
      <c r="E12" s="258">
        <v>195</v>
      </c>
      <c r="F12" s="203">
        <v>6.2</v>
      </c>
      <c r="G12" s="258">
        <v>20</v>
      </c>
      <c r="H12" s="259">
        <v>90</v>
      </c>
      <c r="I12" s="258">
        <v>0</v>
      </c>
      <c r="J12" s="258">
        <v>15</v>
      </c>
      <c r="K12" s="258">
        <v>0</v>
      </c>
      <c r="L12" s="258">
        <v>5</v>
      </c>
      <c r="M12" s="258">
        <v>0</v>
      </c>
      <c r="N12" s="259">
        <v>95</v>
      </c>
      <c r="O12" s="257">
        <v>2</v>
      </c>
      <c r="P12" s="257">
        <v>7</v>
      </c>
    </row>
    <row r="13" spans="1:16" s="323" customFormat="1" ht="15">
      <c r="A13" s="257">
        <v>3</v>
      </c>
      <c r="B13" s="257">
        <v>8</v>
      </c>
      <c r="C13" s="259">
        <v>170</v>
      </c>
      <c r="D13" s="203">
        <v>6.2</v>
      </c>
      <c r="E13" s="258">
        <v>210</v>
      </c>
      <c r="F13" s="203">
        <v>6.2</v>
      </c>
      <c r="G13" s="258">
        <v>20</v>
      </c>
      <c r="H13" s="259">
        <v>100</v>
      </c>
      <c r="I13" s="258">
        <v>0</v>
      </c>
      <c r="J13" s="258">
        <v>15</v>
      </c>
      <c r="K13" s="258">
        <v>0</v>
      </c>
      <c r="L13" s="258">
        <v>5</v>
      </c>
      <c r="M13" s="258">
        <v>0</v>
      </c>
      <c r="N13" s="259">
        <v>100</v>
      </c>
      <c r="O13" s="257">
        <v>3</v>
      </c>
      <c r="P13" s="257">
        <v>8</v>
      </c>
    </row>
    <row r="14" spans="1:16" s="323" customFormat="1" ht="15">
      <c r="A14" s="257">
        <f aca="true" t="shared" si="0" ref="A14:B29">A13+1</f>
        <v>4</v>
      </c>
      <c r="B14" s="257">
        <f t="shared" si="0"/>
        <v>9</v>
      </c>
      <c r="C14" s="259">
        <v>155</v>
      </c>
      <c r="D14" s="203">
        <v>6.2</v>
      </c>
      <c r="E14" s="258">
        <v>205</v>
      </c>
      <c r="F14" s="203">
        <v>6.2</v>
      </c>
      <c r="G14" s="258">
        <v>40</v>
      </c>
      <c r="H14" s="259">
        <v>90</v>
      </c>
      <c r="I14" s="258">
        <v>0</v>
      </c>
      <c r="J14" s="258">
        <v>10</v>
      </c>
      <c r="K14" s="258">
        <v>0</v>
      </c>
      <c r="L14" s="258">
        <v>5</v>
      </c>
      <c r="M14" s="258">
        <v>0</v>
      </c>
      <c r="N14" s="259">
        <v>95</v>
      </c>
      <c r="O14" s="257">
        <f aca="true" t="shared" si="1" ref="O14:P29">O13+1</f>
        <v>4</v>
      </c>
      <c r="P14" s="257">
        <f t="shared" si="1"/>
        <v>9</v>
      </c>
    </row>
    <row r="15" spans="1:16" s="318" customFormat="1" ht="15">
      <c r="A15" s="261">
        <f t="shared" si="0"/>
        <v>5</v>
      </c>
      <c r="B15" s="261">
        <f t="shared" si="0"/>
        <v>10</v>
      </c>
      <c r="C15" s="259">
        <v>170</v>
      </c>
      <c r="D15" s="203">
        <v>6.2</v>
      </c>
      <c r="E15" s="258">
        <v>220</v>
      </c>
      <c r="F15" s="203">
        <v>6.2</v>
      </c>
      <c r="G15" s="258">
        <v>35</v>
      </c>
      <c r="H15" s="259">
        <v>90</v>
      </c>
      <c r="I15" s="258">
        <v>0</v>
      </c>
      <c r="J15" s="258">
        <v>10</v>
      </c>
      <c r="K15" s="258">
        <v>0</v>
      </c>
      <c r="L15" s="258">
        <v>5</v>
      </c>
      <c r="M15" s="258">
        <v>0</v>
      </c>
      <c r="N15" s="259">
        <v>95</v>
      </c>
      <c r="O15" s="261">
        <f t="shared" si="1"/>
        <v>5</v>
      </c>
      <c r="P15" s="261">
        <f t="shared" si="1"/>
        <v>10</v>
      </c>
    </row>
    <row r="16" spans="1:16" s="322" customFormat="1" ht="15">
      <c r="A16" s="282">
        <f t="shared" si="0"/>
        <v>6</v>
      </c>
      <c r="B16" s="282">
        <f t="shared" si="0"/>
        <v>11</v>
      </c>
      <c r="C16" s="283">
        <v>165</v>
      </c>
      <c r="D16" s="203">
        <v>6.2</v>
      </c>
      <c r="E16" s="258">
        <v>240</v>
      </c>
      <c r="F16" s="203">
        <v>6.2</v>
      </c>
      <c r="G16" s="265">
        <v>40</v>
      </c>
      <c r="H16" s="283">
        <v>90</v>
      </c>
      <c r="I16" s="265">
        <v>0</v>
      </c>
      <c r="J16" s="258">
        <v>10</v>
      </c>
      <c r="K16" s="265">
        <v>0</v>
      </c>
      <c r="L16" s="265">
        <v>5</v>
      </c>
      <c r="M16" s="265">
        <v>0</v>
      </c>
      <c r="N16" s="283">
        <v>90</v>
      </c>
      <c r="O16" s="282">
        <f t="shared" si="1"/>
        <v>6</v>
      </c>
      <c r="P16" s="282">
        <f t="shared" si="1"/>
        <v>11</v>
      </c>
    </row>
    <row r="17" spans="1:16" s="325" customFormat="1" ht="15">
      <c r="A17" s="247">
        <f t="shared" si="0"/>
        <v>7</v>
      </c>
      <c r="B17" s="247">
        <f t="shared" si="0"/>
        <v>12</v>
      </c>
      <c r="C17" s="249">
        <v>160</v>
      </c>
      <c r="D17" s="248">
        <v>6.2</v>
      </c>
      <c r="E17" s="248">
        <v>230</v>
      </c>
      <c r="F17" s="248">
        <v>6.2</v>
      </c>
      <c r="G17" s="248">
        <v>40</v>
      </c>
      <c r="H17" s="249">
        <v>85</v>
      </c>
      <c r="I17" s="248">
        <v>0</v>
      </c>
      <c r="J17" s="248">
        <v>10</v>
      </c>
      <c r="K17" s="248">
        <v>0</v>
      </c>
      <c r="L17" s="248">
        <v>5</v>
      </c>
      <c r="M17" s="248">
        <v>0</v>
      </c>
      <c r="N17" s="249">
        <v>85</v>
      </c>
      <c r="O17" s="247">
        <f t="shared" si="1"/>
        <v>7</v>
      </c>
      <c r="P17" s="247">
        <f t="shared" si="1"/>
        <v>12</v>
      </c>
    </row>
    <row r="18" spans="1:16" s="323" customFormat="1" ht="15">
      <c r="A18" s="257">
        <f t="shared" si="0"/>
        <v>8</v>
      </c>
      <c r="B18" s="257">
        <f t="shared" si="0"/>
        <v>13</v>
      </c>
      <c r="C18" s="259">
        <v>160</v>
      </c>
      <c r="D18" s="203">
        <v>6.2</v>
      </c>
      <c r="E18" s="258">
        <v>225</v>
      </c>
      <c r="F18" s="203">
        <v>6.2</v>
      </c>
      <c r="G18" s="258">
        <v>40</v>
      </c>
      <c r="H18" s="259">
        <v>85</v>
      </c>
      <c r="I18" s="258">
        <v>0</v>
      </c>
      <c r="J18" s="258">
        <v>10</v>
      </c>
      <c r="K18" s="258">
        <v>0</v>
      </c>
      <c r="L18" s="258">
        <v>5</v>
      </c>
      <c r="M18" s="258">
        <v>0</v>
      </c>
      <c r="N18" s="259">
        <v>90</v>
      </c>
      <c r="O18" s="257">
        <f t="shared" si="1"/>
        <v>8</v>
      </c>
      <c r="P18" s="257">
        <f t="shared" si="1"/>
        <v>13</v>
      </c>
    </row>
    <row r="19" spans="1:16" s="323" customFormat="1" ht="15">
      <c r="A19" s="257">
        <f t="shared" si="0"/>
        <v>9</v>
      </c>
      <c r="B19" s="257">
        <f t="shared" si="0"/>
        <v>14</v>
      </c>
      <c r="C19" s="259">
        <v>160</v>
      </c>
      <c r="D19" s="203">
        <v>6.2</v>
      </c>
      <c r="E19" s="258">
        <v>215</v>
      </c>
      <c r="F19" s="203">
        <v>6.2</v>
      </c>
      <c r="G19" s="258">
        <v>40</v>
      </c>
      <c r="H19" s="259">
        <v>85</v>
      </c>
      <c r="I19" s="258">
        <v>0</v>
      </c>
      <c r="J19" s="258">
        <v>10</v>
      </c>
      <c r="K19" s="258">
        <v>0</v>
      </c>
      <c r="L19" s="258">
        <v>5</v>
      </c>
      <c r="M19" s="258">
        <v>0</v>
      </c>
      <c r="N19" s="259">
        <v>90</v>
      </c>
      <c r="O19" s="257">
        <f t="shared" si="1"/>
        <v>9</v>
      </c>
      <c r="P19" s="257">
        <f t="shared" si="1"/>
        <v>14</v>
      </c>
    </row>
    <row r="20" spans="1:16" s="325" customFormat="1" ht="15">
      <c r="A20" s="247">
        <f t="shared" si="0"/>
        <v>10</v>
      </c>
      <c r="B20" s="247">
        <f t="shared" si="0"/>
        <v>15</v>
      </c>
      <c r="C20" s="249">
        <v>160</v>
      </c>
      <c r="D20" s="248">
        <v>6.2</v>
      </c>
      <c r="E20" s="248">
        <v>215</v>
      </c>
      <c r="F20" s="248">
        <v>6.2</v>
      </c>
      <c r="G20" s="248">
        <v>40</v>
      </c>
      <c r="H20" s="249">
        <v>85</v>
      </c>
      <c r="I20" s="248">
        <v>0</v>
      </c>
      <c r="J20" s="248">
        <v>10</v>
      </c>
      <c r="K20" s="248">
        <v>0</v>
      </c>
      <c r="L20" s="248">
        <v>5</v>
      </c>
      <c r="M20" s="248">
        <v>0</v>
      </c>
      <c r="N20" s="249">
        <v>90</v>
      </c>
      <c r="O20" s="247">
        <f t="shared" si="1"/>
        <v>10</v>
      </c>
      <c r="P20" s="247">
        <f t="shared" si="1"/>
        <v>15</v>
      </c>
    </row>
    <row r="21" spans="1:16" s="323" customFormat="1" ht="15">
      <c r="A21" s="257">
        <f t="shared" si="0"/>
        <v>11</v>
      </c>
      <c r="B21" s="257">
        <f t="shared" si="0"/>
        <v>16</v>
      </c>
      <c r="C21" s="259">
        <v>155</v>
      </c>
      <c r="D21" s="203">
        <v>6.2</v>
      </c>
      <c r="E21" s="258">
        <v>225</v>
      </c>
      <c r="F21" s="203">
        <v>6.2</v>
      </c>
      <c r="G21" s="258">
        <v>40</v>
      </c>
      <c r="H21" s="259">
        <v>85</v>
      </c>
      <c r="I21" s="258">
        <v>0</v>
      </c>
      <c r="J21" s="258">
        <v>10</v>
      </c>
      <c r="K21" s="258">
        <v>0</v>
      </c>
      <c r="L21" s="258">
        <v>5</v>
      </c>
      <c r="M21" s="258">
        <v>0</v>
      </c>
      <c r="N21" s="259">
        <v>90</v>
      </c>
      <c r="O21" s="257">
        <f t="shared" si="1"/>
        <v>11</v>
      </c>
      <c r="P21" s="257">
        <f t="shared" si="1"/>
        <v>16</v>
      </c>
    </row>
    <row r="22" spans="1:16" s="318" customFormat="1" ht="15">
      <c r="A22" s="261">
        <f t="shared" si="0"/>
        <v>12</v>
      </c>
      <c r="B22" s="261">
        <f t="shared" si="0"/>
        <v>17</v>
      </c>
      <c r="C22" s="259">
        <v>150</v>
      </c>
      <c r="D22" s="203">
        <v>6.2</v>
      </c>
      <c r="E22" s="258">
        <v>220</v>
      </c>
      <c r="F22" s="203">
        <v>6.2</v>
      </c>
      <c r="G22" s="258">
        <v>40</v>
      </c>
      <c r="H22" s="259">
        <v>90</v>
      </c>
      <c r="I22" s="258">
        <v>0</v>
      </c>
      <c r="J22" s="258">
        <v>10</v>
      </c>
      <c r="K22" s="258">
        <v>0</v>
      </c>
      <c r="L22" s="258">
        <v>5</v>
      </c>
      <c r="M22" s="258">
        <v>0</v>
      </c>
      <c r="N22" s="259">
        <v>95</v>
      </c>
      <c r="O22" s="261">
        <f t="shared" si="1"/>
        <v>12</v>
      </c>
      <c r="P22" s="261">
        <f t="shared" si="1"/>
        <v>17</v>
      </c>
    </row>
    <row r="23" spans="1:16" s="323" customFormat="1" ht="15">
      <c r="A23" s="257">
        <f t="shared" si="0"/>
        <v>13</v>
      </c>
      <c r="B23" s="257">
        <f t="shared" si="0"/>
        <v>18</v>
      </c>
      <c r="C23" s="259">
        <v>150</v>
      </c>
      <c r="D23" s="203">
        <v>6.2</v>
      </c>
      <c r="E23" s="258">
        <v>220</v>
      </c>
      <c r="F23" s="203">
        <v>6.2</v>
      </c>
      <c r="G23" s="258">
        <v>40</v>
      </c>
      <c r="H23" s="259">
        <v>90</v>
      </c>
      <c r="I23" s="258">
        <v>0</v>
      </c>
      <c r="J23" s="258">
        <v>10</v>
      </c>
      <c r="K23" s="258">
        <v>0</v>
      </c>
      <c r="L23" s="258">
        <v>5</v>
      </c>
      <c r="M23" s="258">
        <v>0</v>
      </c>
      <c r="N23" s="259">
        <v>95</v>
      </c>
      <c r="O23" s="257">
        <f t="shared" si="1"/>
        <v>13</v>
      </c>
      <c r="P23" s="257">
        <f t="shared" si="1"/>
        <v>18</v>
      </c>
    </row>
    <row r="24" spans="1:16" s="323" customFormat="1" ht="15">
      <c r="A24" s="257">
        <f t="shared" si="0"/>
        <v>14</v>
      </c>
      <c r="B24" s="257">
        <f t="shared" si="0"/>
        <v>19</v>
      </c>
      <c r="C24" s="259">
        <v>150</v>
      </c>
      <c r="D24" s="203">
        <v>6.2</v>
      </c>
      <c r="E24" s="258">
        <v>225</v>
      </c>
      <c r="F24" s="203">
        <v>6.2</v>
      </c>
      <c r="G24" s="258">
        <v>40</v>
      </c>
      <c r="H24" s="259">
        <v>90</v>
      </c>
      <c r="I24" s="258">
        <v>0</v>
      </c>
      <c r="J24" s="258">
        <v>10</v>
      </c>
      <c r="K24" s="258">
        <v>0</v>
      </c>
      <c r="L24" s="258">
        <v>5</v>
      </c>
      <c r="M24" s="258">
        <v>0</v>
      </c>
      <c r="N24" s="259">
        <v>95</v>
      </c>
      <c r="O24" s="257">
        <f t="shared" si="1"/>
        <v>14</v>
      </c>
      <c r="P24" s="257">
        <f t="shared" si="1"/>
        <v>19</v>
      </c>
    </row>
    <row r="25" spans="1:16" s="285" customFormat="1" ht="15">
      <c r="A25" s="284">
        <f t="shared" si="0"/>
        <v>15</v>
      </c>
      <c r="B25" s="284">
        <f t="shared" si="0"/>
        <v>20</v>
      </c>
      <c r="C25" s="283">
        <v>150</v>
      </c>
      <c r="D25" s="203">
        <v>6.2</v>
      </c>
      <c r="E25" s="326">
        <v>220</v>
      </c>
      <c r="F25" s="203">
        <v>6.2</v>
      </c>
      <c r="G25" s="258">
        <v>40</v>
      </c>
      <c r="H25" s="283">
        <v>90</v>
      </c>
      <c r="I25" s="265">
        <v>0</v>
      </c>
      <c r="J25" s="258">
        <v>10</v>
      </c>
      <c r="K25" s="265">
        <v>0</v>
      </c>
      <c r="L25" s="258">
        <v>5</v>
      </c>
      <c r="M25" s="265">
        <v>0</v>
      </c>
      <c r="N25" s="283">
        <v>90</v>
      </c>
      <c r="O25" s="284">
        <f t="shared" si="1"/>
        <v>15</v>
      </c>
      <c r="P25" s="284">
        <f t="shared" si="1"/>
        <v>20</v>
      </c>
    </row>
    <row r="26" spans="1:16" s="323" customFormat="1" ht="15">
      <c r="A26" s="257">
        <f t="shared" si="0"/>
        <v>16</v>
      </c>
      <c r="B26" s="257">
        <f t="shared" si="0"/>
        <v>21</v>
      </c>
      <c r="C26" s="259">
        <v>150</v>
      </c>
      <c r="D26" s="203">
        <v>6.2</v>
      </c>
      <c r="E26" s="258">
        <v>220</v>
      </c>
      <c r="F26" s="203">
        <v>6.2</v>
      </c>
      <c r="G26" s="258">
        <v>40</v>
      </c>
      <c r="H26" s="259">
        <v>90</v>
      </c>
      <c r="I26" s="258">
        <v>0</v>
      </c>
      <c r="J26" s="258">
        <v>10</v>
      </c>
      <c r="K26" s="258">
        <v>0</v>
      </c>
      <c r="L26" s="258">
        <v>5</v>
      </c>
      <c r="M26" s="258">
        <v>0</v>
      </c>
      <c r="N26" s="259">
        <v>90</v>
      </c>
      <c r="O26" s="257">
        <f t="shared" si="1"/>
        <v>16</v>
      </c>
      <c r="P26" s="257">
        <f t="shared" si="1"/>
        <v>21</v>
      </c>
    </row>
    <row r="27" spans="1:16" s="323" customFormat="1" ht="15">
      <c r="A27" s="257">
        <f t="shared" si="0"/>
        <v>17</v>
      </c>
      <c r="B27" s="257">
        <f t="shared" si="0"/>
        <v>22</v>
      </c>
      <c r="C27" s="259">
        <v>150</v>
      </c>
      <c r="D27" s="203">
        <v>6.2</v>
      </c>
      <c r="E27" s="258">
        <v>215</v>
      </c>
      <c r="F27" s="203">
        <v>6.2</v>
      </c>
      <c r="G27" s="258">
        <v>40</v>
      </c>
      <c r="H27" s="259">
        <v>90</v>
      </c>
      <c r="I27" s="258">
        <v>0</v>
      </c>
      <c r="J27" s="258">
        <v>10</v>
      </c>
      <c r="K27" s="258">
        <v>0</v>
      </c>
      <c r="L27" s="258">
        <v>5</v>
      </c>
      <c r="M27" s="258">
        <v>0</v>
      </c>
      <c r="N27" s="259">
        <v>90</v>
      </c>
      <c r="O27" s="257">
        <f t="shared" si="1"/>
        <v>17</v>
      </c>
      <c r="P27" s="257">
        <f t="shared" si="1"/>
        <v>22</v>
      </c>
    </row>
    <row r="28" spans="1:16" s="325" customFormat="1" ht="15">
      <c r="A28" s="247">
        <f t="shared" si="0"/>
        <v>18</v>
      </c>
      <c r="B28" s="247">
        <f t="shared" si="0"/>
        <v>23</v>
      </c>
      <c r="C28" s="249">
        <v>150</v>
      </c>
      <c r="D28" s="248">
        <v>6.2</v>
      </c>
      <c r="E28" s="248">
        <v>215</v>
      </c>
      <c r="F28" s="248">
        <v>6.2</v>
      </c>
      <c r="G28" s="248">
        <v>40</v>
      </c>
      <c r="H28" s="249">
        <v>90</v>
      </c>
      <c r="I28" s="248">
        <v>0</v>
      </c>
      <c r="J28" s="248">
        <v>10</v>
      </c>
      <c r="K28" s="248">
        <v>0</v>
      </c>
      <c r="L28" s="248">
        <v>5</v>
      </c>
      <c r="M28" s="248">
        <v>0</v>
      </c>
      <c r="N28" s="249">
        <v>90</v>
      </c>
      <c r="O28" s="247">
        <f t="shared" si="1"/>
        <v>18</v>
      </c>
      <c r="P28" s="247">
        <f t="shared" si="1"/>
        <v>23</v>
      </c>
    </row>
    <row r="29" spans="1:16" s="323" customFormat="1" ht="15">
      <c r="A29" s="257">
        <f t="shared" si="0"/>
        <v>19</v>
      </c>
      <c r="B29" s="257">
        <f t="shared" si="0"/>
        <v>24</v>
      </c>
      <c r="C29" s="259">
        <v>150</v>
      </c>
      <c r="D29" s="203">
        <v>6.2</v>
      </c>
      <c r="E29" s="258">
        <v>210</v>
      </c>
      <c r="F29" s="203">
        <v>6.2</v>
      </c>
      <c r="G29" s="258">
        <v>40</v>
      </c>
      <c r="H29" s="259">
        <v>90</v>
      </c>
      <c r="I29" s="258">
        <v>0</v>
      </c>
      <c r="J29" s="258">
        <v>10</v>
      </c>
      <c r="K29" s="258">
        <v>0</v>
      </c>
      <c r="L29" s="258">
        <v>5</v>
      </c>
      <c r="M29" s="258">
        <v>0</v>
      </c>
      <c r="N29" s="259">
        <v>90</v>
      </c>
      <c r="O29" s="257">
        <f t="shared" si="1"/>
        <v>19</v>
      </c>
      <c r="P29" s="257">
        <f t="shared" si="1"/>
        <v>24</v>
      </c>
    </row>
    <row r="30" spans="1:16" s="323" customFormat="1" ht="15">
      <c r="A30" s="257">
        <v>20</v>
      </c>
      <c r="B30" s="257">
        <v>1</v>
      </c>
      <c r="C30" s="259">
        <v>150</v>
      </c>
      <c r="D30" s="203">
        <v>6.2</v>
      </c>
      <c r="E30" s="258">
        <v>200</v>
      </c>
      <c r="F30" s="203">
        <v>6.2</v>
      </c>
      <c r="G30" s="258">
        <v>40</v>
      </c>
      <c r="H30" s="259">
        <v>90</v>
      </c>
      <c r="I30" s="258">
        <v>0</v>
      </c>
      <c r="J30" s="258">
        <v>10</v>
      </c>
      <c r="K30" s="258">
        <v>0</v>
      </c>
      <c r="L30" s="258">
        <v>5</v>
      </c>
      <c r="M30" s="258">
        <v>0</v>
      </c>
      <c r="N30" s="259">
        <v>90</v>
      </c>
      <c r="O30" s="257">
        <v>20</v>
      </c>
      <c r="P30" s="257">
        <v>1</v>
      </c>
    </row>
    <row r="31" spans="1:16" s="323" customFormat="1" ht="15">
      <c r="A31" s="257">
        <f aca="true" t="shared" si="2" ref="A31:B34">A30+1</f>
        <v>21</v>
      </c>
      <c r="B31" s="257">
        <f t="shared" si="2"/>
        <v>2</v>
      </c>
      <c r="C31" s="259">
        <v>150</v>
      </c>
      <c r="D31" s="203">
        <v>6.2</v>
      </c>
      <c r="E31" s="258">
        <v>190</v>
      </c>
      <c r="F31" s="203">
        <v>6.2</v>
      </c>
      <c r="G31" s="258">
        <v>40</v>
      </c>
      <c r="H31" s="259">
        <v>85</v>
      </c>
      <c r="I31" s="258">
        <v>0</v>
      </c>
      <c r="J31" s="258">
        <v>10</v>
      </c>
      <c r="K31" s="258">
        <v>0</v>
      </c>
      <c r="L31" s="258">
        <v>5</v>
      </c>
      <c r="M31" s="258">
        <v>0</v>
      </c>
      <c r="N31" s="259">
        <v>85</v>
      </c>
      <c r="O31" s="257">
        <f aca="true" t="shared" si="3" ref="O31:P34">O30+1</f>
        <v>21</v>
      </c>
      <c r="P31" s="257">
        <f t="shared" si="3"/>
        <v>2</v>
      </c>
    </row>
    <row r="32" spans="1:16" s="323" customFormat="1" ht="15">
      <c r="A32" s="257">
        <f t="shared" si="2"/>
        <v>22</v>
      </c>
      <c r="B32" s="257">
        <f t="shared" si="2"/>
        <v>3</v>
      </c>
      <c r="C32" s="259">
        <v>150</v>
      </c>
      <c r="D32" s="203">
        <v>6.2</v>
      </c>
      <c r="E32" s="258">
        <v>185</v>
      </c>
      <c r="F32" s="203">
        <v>6.2</v>
      </c>
      <c r="G32" s="258">
        <v>30</v>
      </c>
      <c r="H32" s="259">
        <v>85</v>
      </c>
      <c r="I32" s="258">
        <v>0</v>
      </c>
      <c r="J32" s="258">
        <v>10</v>
      </c>
      <c r="K32" s="258">
        <v>0</v>
      </c>
      <c r="L32" s="258">
        <v>5</v>
      </c>
      <c r="M32" s="258">
        <v>0</v>
      </c>
      <c r="N32" s="259">
        <v>85</v>
      </c>
      <c r="O32" s="257">
        <f t="shared" si="3"/>
        <v>22</v>
      </c>
      <c r="P32" s="257">
        <f t="shared" si="3"/>
        <v>3</v>
      </c>
    </row>
    <row r="33" spans="1:16" s="285" customFormat="1" ht="15">
      <c r="A33" s="284">
        <f t="shared" si="2"/>
        <v>23</v>
      </c>
      <c r="B33" s="284">
        <f t="shared" si="2"/>
        <v>4</v>
      </c>
      <c r="C33" s="283">
        <v>150</v>
      </c>
      <c r="D33" s="203">
        <v>6.2</v>
      </c>
      <c r="E33" s="265">
        <v>180</v>
      </c>
      <c r="F33" s="203">
        <v>6.2</v>
      </c>
      <c r="G33" s="258">
        <v>30</v>
      </c>
      <c r="H33" s="283">
        <v>85</v>
      </c>
      <c r="I33" s="265">
        <v>0</v>
      </c>
      <c r="J33" s="258">
        <v>10</v>
      </c>
      <c r="K33" s="265">
        <v>0</v>
      </c>
      <c r="L33" s="258">
        <v>5</v>
      </c>
      <c r="M33" s="265">
        <v>0</v>
      </c>
      <c r="N33" s="283">
        <v>85</v>
      </c>
      <c r="O33" s="284">
        <f t="shared" si="3"/>
        <v>23</v>
      </c>
      <c r="P33" s="284">
        <f t="shared" si="3"/>
        <v>4</v>
      </c>
    </row>
    <row r="34" spans="1:16" s="323" customFormat="1" ht="15">
      <c r="A34" s="257">
        <f t="shared" si="2"/>
        <v>24</v>
      </c>
      <c r="B34" s="257">
        <f t="shared" si="2"/>
        <v>5</v>
      </c>
      <c r="C34" s="259">
        <v>150</v>
      </c>
      <c r="D34" s="203">
        <v>6.2</v>
      </c>
      <c r="E34" s="258">
        <v>180</v>
      </c>
      <c r="F34" s="203">
        <v>6.2</v>
      </c>
      <c r="G34" s="258">
        <v>30</v>
      </c>
      <c r="H34" s="259">
        <v>90</v>
      </c>
      <c r="I34" s="258">
        <v>0</v>
      </c>
      <c r="J34" s="258">
        <v>10</v>
      </c>
      <c r="K34" s="258">
        <v>0</v>
      </c>
      <c r="L34" s="258">
        <v>5</v>
      </c>
      <c r="M34" s="258">
        <v>0</v>
      </c>
      <c r="N34" s="259">
        <v>90</v>
      </c>
      <c r="O34" s="257">
        <f t="shared" si="3"/>
        <v>24</v>
      </c>
      <c r="P34" s="257">
        <f t="shared" si="3"/>
        <v>5</v>
      </c>
    </row>
    <row r="35" spans="1:26" ht="15">
      <c r="A35" s="209"/>
      <c r="B35" s="209"/>
      <c r="C35" s="209"/>
      <c r="D35" s="209"/>
      <c r="E35" s="209"/>
      <c r="F35" s="209"/>
      <c r="G35" s="206"/>
      <c r="H35" s="212"/>
      <c r="I35" s="209"/>
      <c r="J35" s="212"/>
      <c r="K35" s="209"/>
      <c r="L35" s="206"/>
      <c r="M35" s="207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</row>
    <row r="38" spans="4:10" ht="15">
      <c r="D38" s="387"/>
      <c r="E38" s="387"/>
      <c r="F38" s="387"/>
      <c r="G38" s="388" t="s">
        <v>358</v>
      </c>
      <c r="H38" s="389"/>
      <c r="I38" s="389"/>
      <c r="J38" s="390"/>
    </row>
    <row r="39" spans="4:10" ht="15">
      <c r="D39" s="387"/>
      <c r="E39" s="387"/>
      <c r="F39" s="387"/>
      <c r="G39" s="391" t="s">
        <v>28</v>
      </c>
      <c r="H39" s="391"/>
      <c r="I39" s="391" t="s">
        <v>17</v>
      </c>
      <c r="J39" s="391"/>
    </row>
    <row r="40" spans="4:10" ht="15">
      <c r="D40" s="387"/>
      <c r="E40" s="387"/>
      <c r="F40" s="387"/>
      <c r="G40" s="193" t="s">
        <v>359</v>
      </c>
      <c r="H40" s="193" t="s">
        <v>170</v>
      </c>
      <c r="I40" s="193" t="s">
        <v>359</v>
      </c>
      <c r="J40" s="193" t="s">
        <v>170</v>
      </c>
    </row>
    <row r="41" spans="4:10" ht="15">
      <c r="D41" s="387" t="s">
        <v>400</v>
      </c>
      <c r="E41" s="387"/>
      <c r="F41" s="387"/>
      <c r="G41" s="193">
        <v>8957.29</v>
      </c>
      <c r="H41" s="193">
        <v>4322.1</v>
      </c>
      <c r="I41" s="193">
        <v>8062.23</v>
      </c>
      <c r="J41" s="193">
        <v>4598.2</v>
      </c>
    </row>
    <row r="42" spans="4:10" ht="15">
      <c r="D42" s="387" t="s">
        <v>401</v>
      </c>
      <c r="E42" s="387"/>
      <c r="F42" s="387"/>
      <c r="G42" s="193">
        <v>8959.56</v>
      </c>
      <c r="H42" s="193">
        <v>4323.47</v>
      </c>
      <c r="I42" s="193">
        <v>8065.09</v>
      </c>
      <c r="J42" s="193">
        <v>4599.77</v>
      </c>
    </row>
  </sheetData>
  <sheetProtection/>
  <mergeCells count="16">
    <mergeCell ref="B4:F4"/>
    <mergeCell ref="B5:F5"/>
    <mergeCell ref="P7:P9"/>
    <mergeCell ref="A7:A9"/>
    <mergeCell ref="B7:B9"/>
    <mergeCell ref="C7:D8"/>
    <mergeCell ref="E7:F8"/>
    <mergeCell ref="O7:O9"/>
    <mergeCell ref="D40:F40"/>
    <mergeCell ref="D41:F41"/>
    <mergeCell ref="D42:F42"/>
    <mergeCell ref="D38:F38"/>
    <mergeCell ref="G38:J38"/>
    <mergeCell ref="D39:F39"/>
    <mergeCell ref="G39:H39"/>
    <mergeCell ref="I39:J39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zoomScalePageLayoutView="0" workbookViewId="0" topLeftCell="A31">
      <selection activeCell="R44" sqref="R44"/>
    </sheetView>
  </sheetViews>
  <sheetFormatPr defaultColWidth="9.140625" defaultRowHeight="15"/>
  <cols>
    <col min="1" max="16384" width="9.140625" style="6" customWidth="1"/>
  </cols>
  <sheetData>
    <row r="1" spans="1:21" ht="15">
      <c r="A1" s="223"/>
      <c r="E1" s="216"/>
      <c r="L1" s="223"/>
      <c r="M1" s="209" t="s">
        <v>0</v>
      </c>
      <c r="N1" s="209"/>
      <c r="O1" s="209"/>
      <c r="P1" s="209"/>
      <c r="Q1" s="209"/>
      <c r="R1" s="223"/>
      <c r="S1" s="217"/>
      <c r="T1" s="223"/>
      <c r="U1" s="216"/>
    </row>
    <row r="2" spans="1:21" ht="15">
      <c r="A2" s="223"/>
      <c r="B2" s="400" t="s">
        <v>397</v>
      </c>
      <c r="C2" s="400"/>
      <c r="D2" s="400"/>
      <c r="E2" s="400"/>
      <c r="F2" s="400"/>
      <c r="G2" s="400"/>
      <c r="H2" s="400"/>
      <c r="I2" s="400"/>
      <c r="J2" s="400"/>
      <c r="K2" s="400"/>
      <c r="L2" s="223"/>
      <c r="M2" s="209" t="s">
        <v>238</v>
      </c>
      <c r="N2" s="209"/>
      <c r="O2" s="209"/>
      <c r="P2" s="209"/>
      <c r="Q2" s="209"/>
      <c r="R2" s="223"/>
      <c r="S2" s="217"/>
      <c r="T2" s="223"/>
      <c r="U2" s="216"/>
    </row>
    <row r="3" spans="1:21" ht="15">
      <c r="A3" s="223"/>
      <c r="E3" s="216"/>
      <c r="L3" s="223"/>
      <c r="M3" s="209"/>
      <c r="N3" s="209" t="s">
        <v>360</v>
      </c>
      <c r="O3" s="209"/>
      <c r="P3" s="209"/>
      <c r="Q3" s="209"/>
      <c r="R3" s="223"/>
      <c r="S3" s="217"/>
      <c r="T3" s="223"/>
      <c r="U3" s="216"/>
    </row>
    <row r="4" spans="1:21" ht="15">
      <c r="A4" s="223"/>
      <c r="E4" s="216"/>
      <c r="L4" s="223"/>
      <c r="M4" s="217"/>
      <c r="N4" s="223"/>
      <c r="O4" s="217"/>
      <c r="P4" s="217"/>
      <c r="Q4" s="217"/>
      <c r="R4" s="223"/>
      <c r="S4" s="217"/>
      <c r="T4" s="223"/>
      <c r="U4" s="216"/>
    </row>
    <row r="5" spans="1:19" ht="15" customHeight="1">
      <c r="A5" s="399" t="s">
        <v>1</v>
      </c>
      <c r="B5" s="399" t="s">
        <v>11</v>
      </c>
      <c r="C5" s="402" t="s">
        <v>28</v>
      </c>
      <c r="D5" s="402"/>
      <c r="E5" s="404" t="s">
        <v>17</v>
      </c>
      <c r="F5" s="404"/>
      <c r="G5" s="229">
        <v>18</v>
      </c>
      <c r="H5" s="230">
        <v>16</v>
      </c>
      <c r="I5" s="229">
        <v>14</v>
      </c>
      <c r="J5" s="230">
        <v>12</v>
      </c>
      <c r="K5" s="229">
        <v>10</v>
      </c>
      <c r="L5" s="229">
        <v>8</v>
      </c>
      <c r="M5" s="230">
        <v>4</v>
      </c>
      <c r="N5" s="224">
        <v>5</v>
      </c>
      <c r="O5" s="218">
        <v>9</v>
      </c>
      <c r="P5" s="218">
        <v>3</v>
      </c>
      <c r="Q5" s="218">
        <v>7</v>
      </c>
      <c r="R5" s="399" t="s">
        <v>1</v>
      </c>
      <c r="S5" s="399" t="s">
        <v>11</v>
      </c>
    </row>
    <row r="6" spans="1:19" ht="15">
      <c r="A6" s="399"/>
      <c r="B6" s="399"/>
      <c r="C6" s="402"/>
      <c r="D6" s="402"/>
      <c r="E6" s="404"/>
      <c r="F6" s="404"/>
      <c r="G6" s="224"/>
      <c r="H6" s="218"/>
      <c r="I6" s="224"/>
      <c r="J6" s="218"/>
      <c r="K6" s="224"/>
      <c r="L6" s="224"/>
      <c r="M6" s="218"/>
      <c r="N6" s="224"/>
      <c r="O6" s="218"/>
      <c r="P6" s="218"/>
      <c r="Q6" s="218"/>
      <c r="R6" s="399"/>
      <c r="S6" s="399"/>
    </row>
    <row r="7" spans="1:19" ht="15">
      <c r="A7" s="399"/>
      <c r="B7" s="399"/>
      <c r="C7" s="224" t="s">
        <v>5</v>
      </c>
      <c r="D7" s="193" t="s">
        <v>6</v>
      </c>
      <c r="E7" s="218" t="s">
        <v>5</v>
      </c>
      <c r="F7" s="193" t="s">
        <v>6</v>
      </c>
      <c r="G7" s="224" t="s">
        <v>5</v>
      </c>
      <c r="H7" s="218" t="s">
        <v>5</v>
      </c>
      <c r="I7" s="224" t="s">
        <v>5</v>
      </c>
      <c r="J7" s="218" t="s">
        <v>5</v>
      </c>
      <c r="K7" s="224" t="s">
        <v>5</v>
      </c>
      <c r="L7" s="224" t="s">
        <v>5</v>
      </c>
      <c r="M7" s="218" t="s">
        <v>5</v>
      </c>
      <c r="N7" s="224" t="s">
        <v>5</v>
      </c>
      <c r="O7" s="218" t="s">
        <v>5</v>
      </c>
      <c r="P7" s="218" t="s">
        <v>5</v>
      </c>
      <c r="Q7" s="218" t="s">
        <v>5</v>
      </c>
      <c r="R7" s="399"/>
      <c r="S7" s="399"/>
    </row>
    <row r="8" spans="1:19" s="243" customFormat="1" ht="15">
      <c r="A8" s="241">
        <v>0</v>
      </c>
      <c r="B8" s="241">
        <v>5</v>
      </c>
      <c r="C8" s="242">
        <v>50</v>
      </c>
      <c r="D8" s="21">
        <v>6.1</v>
      </c>
      <c r="E8" s="21">
        <v>50</v>
      </c>
      <c r="F8" s="264">
        <v>6.1</v>
      </c>
      <c r="G8" s="21">
        <v>0</v>
      </c>
      <c r="H8" s="21">
        <v>0</v>
      </c>
      <c r="I8" s="21">
        <v>0</v>
      </c>
      <c r="J8" s="21">
        <v>0</v>
      </c>
      <c r="K8" s="242">
        <v>50</v>
      </c>
      <c r="L8" s="21">
        <v>0</v>
      </c>
      <c r="M8" s="21">
        <v>0</v>
      </c>
      <c r="N8" s="21">
        <v>0</v>
      </c>
      <c r="O8" s="21">
        <v>50</v>
      </c>
      <c r="P8" s="21">
        <v>8</v>
      </c>
      <c r="Q8" s="21">
        <v>0</v>
      </c>
      <c r="R8" s="241">
        <v>0</v>
      </c>
      <c r="S8" s="241">
        <v>5</v>
      </c>
    </row>
    <row r="9" spans="1:19" s="320" customFormat="1" ht="15">
      <c r="A9" s="362">
        <v>1</v>
      </c>
      <c r="B9" s="362">
        <v>6</v>
      </c>
      <c r="C9" s="363">
        <v>50</v>
      </c>
      <c r="D9" s="314">
        <v>6.1</v>
      </c>
      <c r="E9" s="314">
        <v>70</v>
      </c>
      <c r="F9" s="366">
        <v>6.1</v>
      </c>
      <c r="G9" s="314">
        <v>0</v>
      </c>
      <c r="H9" s="314">
        <v>0</v>
      </c>
      <c r="I9" s="314">
        <v>0</v>
      </c>
      <c r="J9" s="314">
        <v>0</v>
      </c>
      <c r="K9" s="363">
        <v>50</v>
      </c>
      <c r="L9" s="314">
        <v>0</v>
      </c>
      <c r="M9" s="314">
        <v>0</v>
      </c>
      <c r="N9" s="314">
        <v>0</v>
      </c>
      <c r="O9" s="314">
        <v>60</v>
      </c>
      <c r="P9" s="314">
        <v>8</v>
      </c>
      <c r="Q9" s="314">
        <v>10</v>
      </c>
      <c r="R9" s="362">
        <v>1</v>
      </c>
      <c r="S9" s="362">
        <v>6</v>
      </c>
    </row>
    <row r="10" spans="1:19" s="318" customFormat="1" ht="15">
      <c r="A10" s="329">
        <v>2</v>
      </c>
      <c r="B10" s="329">
        <v>7</v>
      </c>
      <c r="C10" s="330">
        <v>60</v>
      </c>
      <c r="D10" s="266">
        <v>6.1</v>
      </c>
      <c r="E10" s="266">
        <v>90</v>
      </c>
      <c r="F10" s="317">
        <v>6.1</v>
      </c>
      <c r="G10" s="266">
        <v>0</v>
      </c>
      <c r="H10" s="266">
        <v>0</v>
      </c>
      <c r="I10" s="266">
        <v>0</v>
      </c>
      <c r="J10" s="266">
        <v>0</v>
      </c>
      <c r="K10" s="330">
        <v>60</v>
      </c>
      <c r="L10" s="266">
        <v>0</v>
      </c>
      <c r="M10" s="266">
        <v>0</v>
      </c>
      <c r="N10" s="266">
        <v>0</v>
      </c>
      <c r="O10" s="266">
        <v>80</v>
      </c>
      <c r="P10" s="266">
        <v>10</v>
      </c>
      <c r="Q10" s="266">
        <v>10</v>
      </c>
      <c r="R10" s="329">
        <v>2</v>
      </c>
      <c r="S10" s="329">
        <v>7</v>
      </c>
    </row>
    <row r="11" spans="1:19" s="318" customFormat="1" ht="15">
      <c r="A11" s="329">
        <v>3</v>
      </c>
      <c r="B11" s="329">
        <v>8</v>
      </c>
      <c r="C11" s="330">
        <v>70</v>
      </c>
      <c r="D11" s="266">
        <v>6.1</v>
      </c>
      <c r="E11" s="266">
        <v>90</v>
      </c>
      <c r="F11" s="266">
        <v>6.1</v>
      </c>
      <c r="G11" s="266">
        <v>0</v>
      </c>
      <c r="H11" s="266">
        <v>0</v>
      </c>
      <c r="I11" s="266">
        <v>0</v>
      </c>
      <c r="J11" s="266">
        <v>5</v>
      </c>
      <c r="K11" s="330">
        <v>65</v>
      </c>
      <c r="L11" s="266">
        <v>0</v>
      </c>
      <c r="M11" s="266">
        <v>0</v>
      </c>
      <c r="N11" s="266">
        <v>0</v>
      </c>
      <c r="O11" s="266">
        <v>80</v>
      </c>
      <c r="P11" s="266">
        <v>10</v>
      </c>
      <c r="Q11" s="266">
        <v>10</v>
      </c>
      <c r="R11" s="329">
        <v>3</v>
      </c>
      <c r="S11" s="329">
        <v>8</v>
      </c>
    </row>
    <row r="12" spans="1:19" s="318" customFormat="1" ht="15">
      <c r="A12" s="329">
        <v>4</v>
      </c>
      <c r="B12" s="329">
        <f aca="true" t="shared" si="0" ref="B12:B27">B11+1</f>
        <v>9</v>
      </c>
      <c r="C12" s="330">
        <v>90</v>
      </c>
      <c r="D12" s="266">
        <v>6.1</v>
      </c>
      <c r="E12" s="266">
        <v>110</v>
      </c>
      <c r="F12" s="266">
        <v>6.1</v>
      </c>
      <c r="G12" s="266">
        <v>0</v>
      </c>
      <c r="H12" s="266">
        <v>0</v>
      </c>
      <c r="I12" s="266">
        <v>0</v>
      </c>
      <c r="J12" s="266">
        <v>10</v>
      </c>
      <c r="K12" s="330">
        <v>70</v>
      </c>
      <c r="L12" s="266">
        <v>0</v>
      </c>
      <c r="M12" s="266">
        <v>0</v>
      </c>
      <c r="N12" s="266">
        <v>0</v>
      </c>
      <c r="O12" s="266">
        <v>100</v>
      </c>
      <c r="P12" s="266">
        <v>10</v>
      </c>
      <c r="Q12" s="266">
        <v>10</v>
      </c>
      <c r="R12" s="329">
        <v>4</v>
      </c>
      <c r="S12" s="329">
        <f aca="true" t="shared" si="1" ref="S12:S27">S11+1</f>
        <v>9</v>
      </c>
    </row>
    <row r="13" spans="1:19" s="318" customFormat="1" ht="15">
      <c r="A13" s="319">
        <v>5</v>
      </c>
      <c r="B13" s="319">
        <f t="shared" si="0"/>
        <v>10</v>
      </c>
      <c r="C13" s="330">
        <v>100</v>
      </c>
      <c r="D13" s="266">
        <v>6.1</v>
      </c>
      <c r="E13" s="266">
        <v>110</v>
      </c>
      <c r="F13" s="266">
        <v>6.1</v>
      </c>
      <c r="G13" s="266">
        <v>0</v>
      </c>
      <c r="H13" s="266">
        <v>0</v>
      </c>
      <c r="I13" s="266">
        <v>0</v>
      </c>
      <c r="J13" s="266">
        <v>20</v>
      </c>
      <c r="K13" s="330">
        <v>80</v>
      </c>
      <c r="L13" s="266">
        <v>0</v>
      </c>
      <c r="M13" s="266">
        <v>0</v>
      </c>
      <c r="N13" s="266">
        <v>0</v>
      </c>
      <c r="O13" s="266">
        <v>100</v>
      </c>
      <c r="P13" s="266">
        <v>10</v>
      </c>
      <c r="Q13" s="266">
        <v>10</v>
      </c>
      <c r="R13" s="319">
        <v>5</v>
      </c>
      <c r="S13" s="319">
        <f t="shared" si="1"/>
        <v>10</v>
      </c>
    </row>
    <row r="14" spans="1:19" s="285" customFormat="1" ht="15">
      <c r="A14" s="329">
        <f aca="true" t="shared" si="2" ref="A14:A27">A13+1</f>
        <v>6</v>
      </c>
      <c r="B14" s="329">
        <f t="shared" si="0"/>
        <v>11</v>
      </c>
      <c r="C14" s="330">
        <v>110</v>
      </c>
      <c r="D14" s="266">
        <v>6.1</v>
      </c>
      <c r="E14" s="266">
        <v>130</v>
      </c>
      <c r="F14" s="266">
        <v>6.1</v>
      </c>
      <c r="G14" s="266">
        <v>0</v>
      </c>
      <c r="H14" s="266">
        <v>0</v>
      </c>
      <c r="I14" s="266">
        <v>0</v>
      </c>
      <c r="J14" s="266">
        <v>20</v>
      </c>
      <c r="K14" s="330">
        <v>90</v>
      </c>
      <c r="L14" s="266">
        <v>0</v>
      </c>
      <c r="M14" s="266">
        <v>0</v>
      </c>
      <c r="N14" s="266">
        <v>0</v>
      </c>
      <c r="O14" s="266">
        <v>120</v>
      </c>
      <c r="P14" s="266">
        <v>10</v>
      </c>
      <c r="Q14" s="266">
        <v>10</v>
      </c>
      <c r="R14" s="329">
        <f aca="true" t="shared" si="3" ref="R14:R27">R13+1</f>
        <v>6</v>
      </c>
      <c r="S14" s="329">
        <f t="shared" si="1"/>
        <v>11</v>
      </c>
    </row>
    <row r="15" spans="1:19" s="321" customFormat="1" ht="15">
      <c r="A15" s="362">
        <f t="shared" si="2"/>
        <v>7</v>
      </c>
      <c r="B15" s="362">
        <f t="shared" si="0"/>
        <v>12</v>
      </c>
      <c r="C15" s="363">
        <v>110</v>
      </c>
      <c r="D15" s="314">
        <v>6.1</v>
      </c>
      <c r="E15" s="314">
        <v>130</v>
      </c>
      <c r="F15" s="314">
        <v>6.1</v>
      </c>
      <c r="G15" s="314">
        <v>0</v>
      </c>
      <c r="H15" s="314">
        <v>0</v>
      </c>
      <c r="I15" s="314">
        <v>0</v>
      </c>
      <c r="J15" s="314">
        <v>20</v>
      </c>
      <c r="K15" s="363">
        <v>90</v>
      </c>
      <c r="L15" s="314">
        <v>0</v>
      </c>
      <c r="M15" s="314">
        <v>0</v>
      </c>
      <c r="N15" s="314">
        <v>0</v>
      </c>
      <c r="O15" s="314">
        <v>120</v>
      </c>
      <c r="P15" s="314">
        <v>10</v>
      </c>
      <c r="Q15" s="314">
        <v>10</v>
      </c>
      <c r="R15" s="362">
        <f t="shared" si="3"/>
        <v>7</v>
      </c>
      <c r="S15" s="362">
        <f t="shared" si="1"/>
        <v>12</v>
      </c>
    </row>
    <row r="16" spans="1:19" s="318" customFormat="1" ht="15">
      <c r="A16" s="329">
        <f t="shared" si="2"/>
        <v>8</v>
      </c>
      <c r="B16" s="329">
        <f t="shared" si="0"/>
        <v>13</v>
      </c>
      <c r="C16" s="330">
        <v>110</v>
      </c>
      <c r="D16" s="266">
        <v>6.1</v>
      </c>
      <c r="E16" s="266">
        <v>130</v>
      </c>
      <c r="F16" s="266">
        <v>6.1</v>
      </c>
      <c r="G16" s="266">
        <v>0</v>
      </c>
      <c r="H16" s="266">
        <v>0</v>
      </c>
      <c r="I16" s="266">
        <v>0</v>
      </c>
      <c r="J16" s="266">
        <v>20</v>
      </c>
      <c r="K16" s="330">
        <v>90</v>
      </c>
      <c r="L16" s="266">
        <v>0</v>
      </c>
      <c r="M16" s="266">
        <v>0</v>
      </c>
      <c r="N16" s="266">
        <v>0</v>
      </c>
      <c r="O16" s="266">
        <v>120</v>
      </c>
      <c r="P16" s="266">
        <v>10</v>
      </c>
      <c r="Q16" s="266">
        <v>10</v>
      </c>
      <c r="R16" s="329">
        <f t="shared" si="3"/>
        <v>8</v>
      </c>
      <c r="S16" s="329">
        <f t="shared" si="1"/>
        <v>13</v>
      </c>
    </row>
    <row r="17" spans="1:19" s="318" customFormat="1" ht="15">
      <c r="A17" s="329">
        <f t="shared" si="2"/>
        <v>9</v>
      </c>
      <c r="B17" s="329">
        <f t="shared" si="0"/>
        <v>14</v>
      </c>
      <c r="C17" s="330">
        <v>100</v>
      </c>
      <c r="D17" s="266">
        <v>6.1</v>
      </c>
      <c r="E17" s="266">
        <v>120</v>
      </c>
      <c r="F17" s="266">
        <v>6.1</v>
      </c>
      <c r="G17" s="266">
        <v>0</v>
      </c>
      <c r="H17" s="266">
        <v>0</v>
      </c>
      <c r="I17" s="266">
        <v>0</v>
      </c>
      <c r="J17" s="266">
        <v>20</v>
      </c>
      <c r="K17" s="330">
        <v>80</v>
      </c>
      <c r="L17" s="266">
        <v>0</v>
      </c>
      <c r="M17" s="266">
        <v>0</v>
      </c>
      <c r="N17" s="266">
        <v>0</v>
      </c>
      <c r="O17" s="266">
        <v>110</v>
      </c>
      <c r="P17" s="266">
        <v>10</v>
      </c>
      <c r="Q17" s="266">
        <v>10</v>
      </c>
      <c r="R17" s="329">
        <f t="shared" si="3"/>
        <v>9</v>
      </c>
      <c r="S17" s="329">
        <f t="shared" si="1"/>
        <v>14</v>
      </c>
    </row>
    <row r="18" spans="1:19" s="321" customFormat="1" ht="15">
      <c r="A18" s="362">
        <f t="shared" si="2"/>
        <v>10</v>
      </c>
      <c r="B18" s="362">
        <f t="shared" si="0"/>
        <v>15</v>
      </c>
      <c r="C18" s="363">
        <v>90</v>
      </c>
      <c r="D18" s="314">
        <v>6.1</v>
      </c>
      <c r="E18" s="314">
        <v>120</v>
      </c>
      <c r="F18" s="314">
        <v>6.1</v>
      </c>
      <c r="G18" s="314">
        <v>0</v>
      </c>
      <c r="H18" s="314">
        <v>0</v>
      </c>
      <c r="I18" s="314">
        <v>0</v>
      </c>
      <c r="J18" s="314">
        <v>20</v>
      </c>
      <c r="K18" s="363">
        <v>80</v>
      </c>
      <c r="L18" s="314">
        <v>0</v>
      </c>
      <c r="M18" s="314">
        <v>0</v>
      </c>
      <c r="N18" s="314">
        <v>0</v>
      </c>
      <c r="O18" s="314">
        <v>110</v>
      </c>
      <c r="P18" s="314">
        <v>10</v>
      </c>
      <c r="Q18" s="314">
        <v>10</v>
      </c>
      <c r="R18" s="362">
        <f t="shared" si="3"/>
        <v>10</v>
      </c>
      <c r="S18" s="362">
        <f t="shared" si="1"/>
        <v>15</v>
      </c>
    </row>
    <row r="19" spans="1:19" s="318" customFormat="1" ht="15">
      <c r="A19" s="329">
        <f t="shared" si="2"/>
        <v>11</v>
      </c>
      <c r="B19" s="329">
        <f t="shared" si="0"/>
        <v>16</v>
      </c>
      <c r="C19" s="330">
        <v>90</v>
      </c>
      <c r="D19" s="266">
        <v>6.1</v>
      </c>
      <c r="E19" s="266">
        <v>120</v>
      </c>
      <c r="F19" s="266">
        <v>6.1</v>
      </c>
      <c r="G19" s="266">
        <v>0</v>
      </c>
      <c r="H19" s="266">
        <v>0</v>
      </c>
      <c r="I19" s="266">
        <v>0</v>
      </c>
      <c r="J19" s="266">
        <v>10</v>
      </c>
      <c r="K19" s="330">
        <v>80</v>
      </c>
      <c r="L19" s="266">
        <v>0</v>
      </c>
      <c r="M19" s="266">
        <v>0</v>
      </c>
      <c r="N19" s="266">
        <v>0</v>
      </c>
      <c r="O19" s="266">
        <v>110</v>
      </c>
      <c r="P19" s="266">
        <v>10</v>
      </c>
      <c r="Q19" s="266">
        <v>10</v>
      </c>
      <c r="R19" s="329">
        <f t="shared" si="3"/>
        <v>11</v>
      </c>
      <c r="S19" s="329">
        <f t="shared" si="1"/>
        <v>16</v>
      </c>
    </row>
    <row r="20" spans="1:19" s="318" customFormat="1" ht="15">
      <c r="A20" s="319">
        <f t="shared" si="2"/>
        <v>12</v>
      </c>
      <c r="B20" s="319">
        <f t="shared" si="0"/>
        <v>17</v>
      </c>
      <c r="C20" s="330">
        <v>90</v>
      </c>
      <c r="D20" s="266">
        <v>6.1</v>
      </c>
      <c r="E20" s="266">
        <v>105</v>
      </c>
      <c r="F20" s="266">
        <v>6.1</v>
      </c>
      <c r="G20" s="266">
        <v>0</v>
      </c>
      <c r="H20" s="266">
        <v>0</v>
      </c>
      <c r="I20" s="266">
        <v>0</v>
      </c>
      <c r="J20" s="266">
        <v>10</v>
      </c>
      <c r="K20" s="330">
        <v>80</v>
      </c>
      <c r="L20" s="266">
        <v>0</v>
      </c>
      <c r="M20" s="266">
        <v>0</v>
      </c>
      <c r="N20" s="266">
        <v>0</v>
      </c>
      <c r="O20" s="266">
        <v>100</v>
      </c>
      <c r="P20" s="266">
        <v>10</v>
      </c>
      <c r="Q20" s="266">
        <v>5</v>
      </c>
      <c r="R20" s="319">
        <f t="shared" si="3"/>
        <v>12</v>
      </c>
      <c r="S20" s="319">
        <f t="shared" si="1"/>
        <v>17</v>
      </c>
    </row>
    <row r="21" spans="1:19" s="318" customFormat="1" ht="15">
      <c r="A21" s="329">
        <f t="shared" si="2"/>
        <v>13</v>
      </c>
      <c r="B21" s="329">
        <f t="shared" si="0"/>
        <v>18</v>
      </c>
      <c r="C21" s="330">
        <v>90</v>
      </c>
      <c r="D21" s="266">
        <v>6.1</v>
      </c>
      <c r="E21" s="266">
        <v>105</v>
      </c>
      <c r="F21" s="266">
        <v>6.1</v>
      </c>
      <c r="G21" s="266">
        <v>0</v>
      </c>
      <c r="H21" s="266">
        <v>0</v>
      </c>
      <c r="I21" s="266">
        <v>0</v>
      </c>
      <c r="J21" s="266">
        <v>10</v>
      </c>
      <c r="K21" s="330">
        <v>80</v>
      </c>
      <c r="L21" s="266">
        <v>0</v>
      </c>
      <c r="M21" s="266">
        <v>0</v>
      </c>
      <c r="N21" s="266">
        <v>0</v>
      </c>
      <c r="O21" s="266">
        <v>100</v>
      </c>
      <c r="P21" s="266">
        <v>10</v>
      </c>
      <c r="Q21" s="266">
        <v>5</v>
      </c>
      <c r="R21" s="329">
        <f t="shared" si="3"/>
        <v>13</v>
      </c>
      <c r="S21" s="329">
        <f t="shared" si="1"/>
        <v>18</v>
      </c>
    </row>
    <row r="22" spans="1:19" s="318" customFormat="1" ht="15">
      <c r="A22" s="329">
        <f t="shared" si="2"/>
        <v>14</v>
      </c>
      <c r="B22" s="329">
        <f t="shared" si="0"/>
        <v>19</v>
      </c>
      <c r="C22" s="330">
        <v>80</v>
      </c>
      <c r="D22" s="266">
        <v>6.1</v>
      </c>
      <c r="E22" s="266">
        <v>105</v>
      </c>
      <c r="F22" s="266">
        <v>6.1</v>
      </c>
      <c r="G22" s="266">
        <v>0</v>
      </c>
      <c r="H22" s="266">
        <v>0</v>
      </c>
      <c r="I22" s="266">
        <v>0</v>
      </c>
      <c r="J22" s="266">
        <v>0</v>
      </c>
      <c r="K22" s="330">
        <v>80</v>
      </c>
      <c r="L22" s="266">
        <v>0</v>
      </c>
      <c r="M22" s="266">
        <v>0</v>
      </c>
      <c r="N22" s="266">
        <v>0</v>
      </c>
      <c r="O22" s="266">
        <v>100</v>
      </c>
      <c r="P22" s="266">
        <v>10</v>
      </c>
      <c r="Q22" s="266">
        <v>5</v>
      </c>
      <c r="R22" s="329">
        <f t="shared" si="3"/>
        <v>14</v>
      </c>
      <c r="S22" s="329">
        <f t="shared" si="1"/>
        <v>19</v>
      </c>
    </row>
    <row r="23" spans="1:19" s="285" customFormat="1" ht="15">
      <c r="A23" s="319">
        <f t="shared" si="2"/>
        <v>15</v>
      </c>
      <c r="B23" s="319">
        <f t="shared" si="0"/>
        <v>20</v>
      </c>
      <c r="C23" s="330">
        <v>80</v>
      </c>
      <c r="D23" s="266">
        <v>6.1</v>
      </c>
      <c r="E23" s="266">
        <v>105</v>
      </c>
      <c r="F23" s="266">
        <v>6.1</v>
      </c>
      <c r="G23" s="266">
        <v>0</v>
      </c>
      <c r="H23" s="266">
        <v>0</v>
      </c>
      <c r="I23" s="266">
        <v>0</v>
      </c>
      <c r="J23" s="266">
        <v>0</v>
      </c>
      <c r="K23" s="330">
        <v>85</v>
      </c>
      <c r="L23" s="266">
        <v>0</v>
      </c>
      <c r="M23" s="266">
        <v>0</v>
      </c>
      <c r="N23" s="266">
        <v>0</v>
      </c>
      <c r="O23" s="266">
        <v>100</v>
      </c>
      <c r="P23" s="266">
        <v>10</v>
      </c>
      <c r="Q23" s="266">
        <v>5</v>
      </c>
      <c r="R23" s="319">
        <f t="shared" si="3"/>
        <v>15</v>
      </c>
      <c r="S23" s="319">
        <f t="shared" si="1"/>
        <v>20</v>
      </c>
    </row>
    <row r="24" spans="1:19" s="318" customFormat="1" ht="15">
      <c r="A24" s="329">
        <f t="shared" si="2"/>
        <v>16</v>
      </c>
      <c r="B24" s="329">
        <f t="shared" si="0"/>
        <v>21</v>
      </c>
      <c r="C24" s="330">
        <v>80</v>
      </c>
      <c r="D24" s="266">
        <v>6.1</v>
      </c>
      <c r="E24" s="266">
        <v>105</v>
      </c>
      <c r="F24" s="266">
        <v>6.1</v>
      </c>
      <c r="G24" s="266">
        <v>0</v>
      </c>
      <c r="H24" s="266">
        <v>0</v>
      </c>
      <c r="I24" s="266">
        <v>0</v>
      </c>
      <c r="J24" s="266">
        <v>0</v>
      </c>
      <c r="K24" s="330">
        <v>80</v>
      </c>
      <c r="L24" s="266">
        <v>0</v>
      </c>
      <c r="M24" s="266">
        <v>0</v>
      </c>
      <c r="N24" s="266">
        <v>0</v>
      </c>
      <c r="O24" s="266">
        <v>100</v>
      </c>
      <c r="P24" s="266">
        <v>10</v>
      </c>
      <c r="Q24" s="266">
        <v>5</v>
      </c>
      <c r="R24" s="329">
        <f t="shared" si="3"/>
        <v>16</v>
      </c>
      <c r="S24" s="329">
        <f t="shared" si="1"/>
        <v>21</v>
      </c>
    </row>
    <row r="25" spans="1:19" s="318" customFormat="1" ht="15">
      <c r="A25" s="329">
        <f t="shared" si="2"/>
        <v>17</v>
      </c>
      <c r="B25" s="329">
        <f t="shared" si="0"/>
        <v>22</v>
      </c>
      <c r="C25" s="330">
        <v>80</v>
      </c>
      <c r="D25" s="266">
        <v>6.1</v>
      </c>
      <c r="E25" s="266">
        <v>105</v>
      </c>
      <c r="F25" s="266">
        <v>6.1</v>
      </c>
      <c r="G25" s="266">
        <v>0</v>
      </c>
      <c r="H25" s="266">
        <v>0</v>
      </c>
      <c r="I25" s="266">
        <v>0</v>
      </c>
      <c r="J25" s="266">
        <v>0</v>
      </c>
      <c r="K25" s="330">
        <v>80</v>
      </c>
      <c r="L25" s="266">
        <v>0</v>
      </c>
      <c r="M25" s="266">
        <v>0</v>
      </c>
      <c r="N25" s="266">
        <v>0</v>
      </c>
      <c r="O25" s="266">
        <v>100</v>
      </c>
      <c r="P25" s="266">
        <v>10</v>
      </c>
      <c r="Q25" s="266">
        <v>5</v>
      </c>
      <c r="R25" s="329">
        <f t="shared" si="3"/>
        <v>17</v>
      </c>
      <c r="S25" s="329">
        <f t="shared" si="1"/>
        <v>22</v>
      </c>
    </row>
    <row r="26" spans="1:19" s="321" customFormat="1" ht="15">
      <c r="A26" s="362">
        <f t="shared" si="2"/>
        <v>18</v>
      </c>
      <c r="B26" s="362">
        <f t="shared" si="0"/>
        <v>23</v>
      </c>
      <c r="C26" s="363">
        <v>80</v>
      </c>
      <c r="D26" s="314">
        <v>6.1</v>
      </c>
      <c r="E26" s="314">
        <v>105</v>
      </c>
      <c r="F26" s="314">
        <v>6.1</v>
      </c>
      <c r="G26" s="314">
        <v>0</v>
      </c>
      <c r="H26" s="314">
        <v>0</v>
      </c>
      <c r="I26" s="314">
        <v>0</v>
      </c>
      <c r="J26" s="314">
        <v>0</v>
      </c>
      <c r="K26" s="363">
        <v>80</v>
      </c>
      <c r="L26" s="314">
        <v>0</v>
      </c>
      <c r="M26" s="314">
        <v>0</v>
      </c>
      <c r="N26" s="314">
        <v>0</v>
      </c>
      <c r="O26" s="314">
        <v>100</v>
      </c>
      <c r="P26" s="314">
        <v>10</v>
      </c>
      <c r="Q26" s="314">
        <v>5</v>
      </c>
      <c r="R26" s="362">
        <f t="shared" si="3"/>
        <v>18</v>
      </c>
      <c r="S26" s="362">
        <f t="shared" si="1"/>
        <v>23</v>
      </c>
    </row>
    <row r="27" spans="1:19" s="318" customFormat="1" ht="15">
      <c r="A27" s="329">
        <f t="shared" si="2"/>
        <v>19</v>
      </c>
      <c r="B27" s="329">
        <f t="shared" si="0"/>
        <v>24</v>
      </c>
      <c r="C27" s="330">
        <v>50</v>
      </c>
      <c r="D27" s="266">
        <v>6.1</v>
      </c>
      <c r="E27" s="266">
        <v>85</v>
      </c>
      <c r="F27" s="266">
        <v>6.1</v>
      </c>
      <c r="G27" s="266">
        <v>0</v>
      </c>
      <c r="H27" s="266">
        <v>0</v>
      </c>
      <c r="I27" s="266">
        <v>0</v>
      </c>
      <c r="J27" s="266">
        <v>0</v>
      </c>
      <c r="K27" s="330">
        <v>50</v>
      </c>
      <c r="L27" s="266">
        <v>0</v>
      </c>
      <c r="M27" s="266">
        <v>0</v>
      </c>
      <c r="N27" s="266">
        <v>0</v>
      </c>
      <c r="O27" s="266">
        <v>80</v>
      </c>
      <c r="P27" s="266">
        <v>10</v>
      </c>
      <c r="Q27" s="266">
        <v>5</v>
      </c>
      <c r="R27" s="329">
        <f t="shared" si="3"/>
        <v>19</v>
      </c>
      <c r="S27" s="329">
        <f t="shared" si="1"/>
        <v>24</v>
      </c>
    </row>
    <row r="28" spans="1:19" s="318" customFormat="1" ht="15">
      <c r="A28" s="329">
        <v>20</v>
      </c>
      <c r="B28" s="329">
        <v>1</v>
      </c>
      <c r="C28" s="330">
        <v>50</v>
      </c>
      <c r="D28" s="266">
        <v>6.1</v>
      </c>
      <c r="E28" s="266">
        <v>50</v>
      </c>
      <c r="F28" s="266">
        <v>6.1</v>
      </c>
      <c r="G28" s="266">
        <v>0</v>
      </c>
      <c r="H28" s="266">
        <v>0</v>
      </c>
      <c r="I28" s="266">
        <v>0</v>
      </c>
      <c r="J28" s="266">
        <v>0</v>
      </c>
      <c r="K28" s="330">
        <v>50</v>
      </c>
      <c r="L28" s="266">
        <v>0</v>
      </c>
      <c r="M28" s="266">
        <v>0</v>
      </c>
      <c r="N28" s="266">
        <v>0</v>
      </c>
      <c r="O28" s="266">
        <v>50</v>
      </c>
      <c r="P28" s="266">
        <v>8</v>
      </c>
      <c r="Q28" s="266">
        <v>0</v>
      </c>
      <c r="R28" s="329">
        <v>20</v>
      </c>
      <c r="S28" s="329">
        <v>1</v>
      </c>
    </row>
    <row r="29" spans="1:19" s="318" customFormat="1" ht="15">
      <c r="A29" s="329">
        <f aca="true" t="shared" si="4" ref="A29:B32">A28+1</f>
        <v>21</v>
      </c>
      <c r="B29" s="329">
        <f t="shared" si="4"/>
        <v>2</v>
      </c>
      <c r="C29" s="330">
        <v>20</v>
      </c>
      <c r="D29" s="266">
        <v>6.1</v>
      </c>
      <c r="E29" s="266">
        <v>50</v>
      </c>
      <c r="F29" s="266">
        <v>6.1</v>
      </c>
      <c r="G29" s="266">
        <v>0</v>
      </c>
      <c r="H29" s="266">
        <v>0</v>
      </c>
      <c r="I29" s="266">
        <v>0</v>
      </c>
      <c r="J29" s="266">
        <v>0</v>
      </c>
      <c r="K29" s="330">
        <v>20</v>
      </c>
      <c r="L29" s="266">
        <v>0</v>
      </c>
      <c r="M29" s="266">
        <v>0</v>
      </c>
      <c r="N29" s="266">
        <v>0</v>
      </c>
      <c r="O29" s="266">
        <v>50</v>
      </c>
      <c r="P29" s="266">
        <v>8</v>
      </c>
      <c r="Q29" s="266">
        <v>0</v>
      </c>
      <c r="R29" s="329">
        <f aca="true" t="shared" si="5" ref="R29:S32">R28+1</f>
        <v>21</v>
      </c>
      <c r="S29" s="329">
        <f t="shared" si="5"/>
        <v>2</v>
      </c>
    </row>
    <row r="30" spans="1:19" s="318" customFormat="1" ht="15">
      <c r="A30" s="329">
        <f t="shared" si="4"/>
        <v>22</v>
      </c>
      <c r="B30" s="329">
        <f t="shared" si="4"/>
        <v>3</v>
      </c>
      <c r="C30" s="330">
        <v>20</v>
      </c>
      <c r="D30" s="266">
        <v>6.1</v>
      </c>
      <c r="E30" s="266">
        <v>20</v>
      </c>
      <c r="F30" s="266">
        <v>6.1</v>
      </c>
      <c r="G30" s="266">
        <v>0</v>
      </c>
      <c r="H30" s="266">
        <v>0</v>
      </c>
      <c r="I30" s="266">
        <v>0</v>
      </c>
      <c r="J30" s="266">
        <v>0</v>
      </c>
      <c r="K30" s="330">
        <v>10</v>
      </c>
      <c r="L30" s="266">
        <v>0</v>
      </c>
      <c r="M30" s="266">
        <v>0</v>
      </c>
      <c r="N30" s="266">
        <v>0</v>
      </c>
      <c r="O30" s="266">
        <v>20</v>
      </c>
      <c r="P30" s="266">
        <v>8</v>
      </c>
      <c r="Q30" s="266">
        <v>0</v>
      </c>
      <c r="R30" s="329">
        <f t="shared" si="5"/>
        <v>22</v>
      </c>
      <c r="S30" s="329">
        <f t="shared" si="5"/>
        <v>3</v>
      </c>
    </row>
    <row r="31" spans="1:19" s="285" customFormat="1" ht="15">
      <c r="A31" s="319">
        <f t="shared" si="4"/>
        <v>23</v>
      </c>
      <c r="B31" s="319">
        <f t="shared" si="4"/>
        <v>4</v>
      </c>
      <c r="C31" s="330">
        <v>10</v>
      </c>
      <c r="D31" s="330">
        <v>6.1</v>
      </c>
      <c r="E31" s="266">
        <v>20</v>
      </c>
      <c r="F31" s="330">
        <v>6.1</v>
      </c>
      <c r="G31" s="266">
        <v>0</v>
      </c>
      <c r="H31" s="266">
        <v>0</v>
      </c>
      <c r="I31" s="266">
        <v>0</v>
      </c>
      <c r="J31" s="266">
        <v>0</v>
      </c>
      <c r="K31" s="330">
        <v>10</v>
      </c>
      <c r="L31" s="266">
        <v>0</v>
      </c>
      <c r="M31" s="266">
        <v>0</v>
      </c>
      <c r="N31" s="266">
        <v>0</v>
      </c>
      <c r="O31" s="266">
        <v>20</v>
      </c>
      <c r="P31" s="266">
        <v>8</v>
      </c>
      <c r="Q31" s="266">
        <v>0</v>
      </c>
      <c r="R31" s="319">
        <f t="shared" si="5"/>
        <v>23</v>
      </c>
      <c r="S31" s="319">
        <f t="shared" si="5"/>
        <v>4</v>
      </c>
    </row>
    <row r="32" spans="1:19" s="318" customFormat="1" ht="15">
      <c r="A32" s="329">
        <f t="shared" si="4"/>
        <v>24</v>
      </c>
      <c r="B32" s="329">
        <f t="shared" si="4"/>
        <v>5</v>
      </c>
      <c r="C32" s="330">
        <v>10</v>
      </c>
      <c r="D32" s="330">
        <v>6.1</v>
      </c>
      <c r="E32" s="266">
        <v>20</v>
      </c>
      <c r="F32" s="330">
        <v>6.1</v>
      </c>
      <c r="G32" s="266">
        <v>0</v>
      </c>
      <c r="H32" s="266">
        <v>0</v>
      </c>
      <c r="I32" s="266">
        <v>0</v>
      </c>
      <c r="J32" s="266">
        <v>0</v>
      </c>
      <c r="K32" s="330">
        <v>10</v>
      </c>
      <c r="L32" s="266">
        <v>0</v>
      </c>
      <c r="M32" s="266">
        <v>0</v>
      </c>
      <c r="N32" s="266">
        <v>0</v>
      </c>
      <c r="O32" s="266">
        <v>20</v>
      </c>
      <c r="P32" s="266">
        <v>8</v>
      </c>
      <c r="Q32" s="266">
        <v>0</v>
      </c>
      <c r="R32" s="329">
        <f t="shared" si="5"/>
        <v>24</v>
      </c>
      <c r="S32" s="329">
        <f t="shared" si="5"/>
        <v>5</v>
      </c>
    </row>
    <row r="37" spans="7:13" ht="15">
      <c r="G37" s="387"/>
      <c r="H37" s="387"/>
      <c r="I37" s="387"/>
      <c r="J37" s="388" t="s">
        <v>358</v>
      </c>
      <c r="K37" s="389"/>
      <c r="L37" s="389"/>
      <c r="M37" s="390"/>
    </row>
    <row r="38" spans="7:13" ht="15">
      <c r="G38" s="387"/>
      <c r="H38" s="387"/>
      <c r="I38" s="387"/>
      <c r="J38" s="391" t="s">
        <v>28</v>
      </c>
      <c r="K38" s="391"/>
      <c r="L38" s="391" t="s">
        <v>17</v>
      </c>
      <c r="M38" s="391"/>
    </row>
    <row r="39" spans="7:13" ht="15">
      <c r="G39" s="387"/>
      <c r="H39" s="387"/>
      <c r="I39" s="387"/>
      <c r="J39" s="193" t="s">
        <v>359</v>
      </c>
      <c r="K39" s="193" t="s">
        <v>170</v>
      </c>
      <c r="L39" s="193" t="s">
        <v>359</v>
      </c>
      <c r="M39" s="193" t="s">
        <v>170</v>
      </c>
    </row>
    <row r="40" spans="7:13" ht="15">
      <c r="G40" s="387" t="s">
        <v>400</v>
      </c>
      <c r="H40" s="387"/>
      <c r="I40" s="387"/>
      <c r="J40" s="193">
        <v>13532.56</v>
      </c>
      <c r="K40" s="193">
        <v>4656.84</v>
      </c>
      <c r="L40" s="193">
        <v>2754.21</v>
      </c>
      <c r="M40" s="193">
        <v>8917.5</v>
      </c>
    </row>
    <row r="41" spans="7:13" ht="15">
      <c r="G41" s="387" t="s">
        <v>401</v>
      </c>
      <c r="H41" s="387"/>
      <c r="I41" s="387"/>
      <c r="J41" s="193">
        <v>13535.66</v>
      </c>
      <c r="K41" s="193">
        <v>4657.93</v>
      </c>
      <c r="L41" s="193">
        <v>2757.23</v>
      </c>
      <c r="M41" s="193">
        <v>8918.8</v>
      </c>
    </row>
  </sheetData>
  <sheetProtection/>
  <mergeCells count="15">
    <mergeCell ref="S5:S7"/>
    <mergeCell ref="B2:K2"/>
    <mergeCell ref="R5:R7"/>
    <mergeCell ref="A5:A7"/>
    <mergeCell ref="B5:B7"/>
    <mergeCell ref="C5:D6"/>
    <mergeCell ref="E5:F6"/>
    <mergeCell ref="G39:I39"/>
    <mergeCell ref="G40:I40"/>
    <mergeCell ref="G41:I41"/>
    <mergeCell ref="G37:I37"/>
    <mergeCell ref="J37:M37"/>
    <mergeCell ref="G38:I38"/>
    <mergeCell ref="J38:K38"/>
    <mergeCell ref="L38:M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8"/>
  <sheetViews>
    <sheetView zoomScale="80" zoomScaleNormal="80" zoomScalePageLayoutView="0" workbookViewId="0" topLeftCell="A1">
      <selection activeCell="AX23" sqref="A15:AX23"/>
    </sheetView>
  </sheetViews>
  <sheetFormatPr defaultColWidth="9.140625" defaultRowHeight="15"/>
  <cols>
    <col min="1" max="1" width="7.57421875" style="6" customWidth="1"/>
    <col min="2" max="19" width="9.140625" style="6" customWidth="1"/>
    <col min="20" max="20" width="9.28125" style="6" customWidth="1"/>
    <col min="21" max="16384" width="9.140625" style="6" customWidth="1"/>
  </cols>
  <sheetData>
    <row r="1" spans="1:34" ht="15">
      <c r="A1" s="209"/>
      <c r="B1" s="386" t="s">
        <v>393</v>
      </c>
      <c r="C1" s="386"/>
      <c r="D1" s="386"/>
      <c r="E1" s="386"/>
      <c r="F1" s="386"/>
      <c r="G1" s="206"/>
      <c r="K1" s="209" t="s">
        <v>0</v>
      </c>
      <c r="M1" s="207"/>
      <c r="N1" s="208"/>
      <c r="O1" s="209"/>
      <c r="P1" s="209"/>
      <c r="Q1" s="209"/>
      <c r="R1" s="209"/>
      <c r="S1" s="206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</row>
    <row r="2" spans="1:34" ht="15">
      <c r="A2" s="209"/>
      <c r="B2" s="386" t="s">
        <v>264</v>
      </c>
      <c r="C2" s="386"/>
      <c r="D2" s="386"/>
      <c r="E2" s="386"/>
      <c r="F2" s="386"/>
      <c r="G2" s="206"/>
      <c r="K2" s="209" t="s">
        <v>238</v>
      </c>
      <c r="M2" s="207"/>
      <c r="N2" s="208"/>
      <c r="O2" s="209"/>
      <c r="P2" s="209"/>
      <c r="Q2" s="209"/>
      <c r="R2" s="209"/>
      <c r="S2" s="206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</row>
    <row r="3" spans="1:34" ht="23.25" customHeight="1">
      <c r="A3" s="209"/>
      <c r="B3" s="206"/>
      <c r="C3" s="206"/>
      <c r="D3" s="206"/>
      <c r="E3" s="206"/>
      <c r="F3" s="206"/>
      <c r="G3" s="206"/>
      <c r="K3" s="209" t="s">
        <v>360</v>
      </c>
      <c r="M3" s="207"/>
      <c r="N3" s="208"/>
      <c r="O3" s="209"/>
      <c r="P3" s="209"/>
      <c r="Q3" s="209"/>
      <c r="R3" s="209"/>
      <c r="S3" s="206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</row>
    <row r="4" spans="1:34" ht="15">
      <c r="A4" s="381" t="s">
        <v>1</v>
      </c>
      <c r="B4" s="381" t="s">
        <v>11</v>
      </c>
      <c r="C4" s="393" t="s">
        <v>28</v>
      </c>
      <c r="D4" s="393"/>
      <c r="E4" s="398" t="s">
        <v>17</v>
      </c>
      <c r="F4" s="398"/>
      <c r="G4" s="221">
        <v>26</v>
      </c>
      <c r="H4" s="220">
        <v>24</v>
      </c>
      <c r="I4" s="221">
        <v>16</v>
      </c>
      <c r="J4" s="220">
        <v>18</v>
      </c>
      <c r="K4" s="221">
        <v>20</v>
      </c>
      <c r="L4" s="221">
        <v>32</v>
      </c>
      <c r="M4" s="221">
        <v>14</v>
      </c>
      <c r="N4" s="220">
        <v>34</v>
      </c>
      <c r="O4" s="221">
        <v>30</v>
      </c>
      <c r="P4" s="220">
        <v>36</v>
      </c>
      <c r="Q4" s="221">
        <v>22</v>
      </c>
      <c r="R4" s="221">
        <v>28</v>
      </c>
      <c r="S4" s="203">
        <v>11</v>
      </c>
      <c r="T4" s="20">
        <v>25</v>
      </c>
      <c r="U4" s="203">
        <v>21</v>
      </c>
      <c r="V4" s="20">
        <v>23</v>
      </c>
      <c r="W4" s="203">
        <v>27</v>
      </c>
      <c r="X4" s="203">
        <v>33</v>
      </c>
      <c r="Y4" s="203">
        <v>15</v>
      </c>
      <c r="Z4" s="20">
        <v>31</v>
      </c>
      <c r="AA4" s="203">
        <v>29</v>
      </c>
      <c r="AB4" s="20">
        <v>17</v>
      </c>
      <c r="AC4" s="203">
        <v>13</v>
      </c>
      <c r="AD4" s="214" t="s">
        <v>41</v>
      </c>
      <c r="AE4" s="222" t="s">
        <v>4</v>
      </c>
      <c r="AF4" s="392" t="s">
        <v>48</v>
      </c>
      <c r="AG4" s="381" t="s">
        <v>1</v>
      </c>
      <c r="AH4" s="381" t="s">
        <v>11</v>
      </c>
    </row>
    <row r="5" spans="1:55" ht="15">
      <c r="A5" s="381"/>
      <c r="B5" s="381"/>
      <c r="C5" s="393"/>
      <c r="D5" s="393"/>
      <c r="E5" s="398"/>
      <c r="F5" s="398"/>
      <c r="G5" s="203"/>
      <c r="H5" s="20"/>
      <c r="I5" s="203"/>
      <c r="J5" s="20"/>
      <c r="K5" s="203"/>
      <c r="L5" s="203"/>
      <c r="M5" s="203"/>
      <c r="N5" s="20"/>
      <c r="O5" s="203"/>
      <c r="P5" s="20"/>
      <c r="Q5" s="203"/>
      <c r="R5" s="203"/>
      <c r="S5" s="203"/>
      <c r="T5" s="20"/>
      <c r="U5" s="203"/>
      <c r="V5" s="20"/>
      <c r="W5" s="203"/>
      <c r="X5" s="203"/>
      <c r="Y5" s="203"/>
      <c r="Z5" s="20"/>
      <c r="AA5" s="203"/>
      <c r="AB5" s="20"/>
      <c r="AC5" s="203"/>
      <c r="AD5" s="214" t="s">
        <v>344</v>
      </c>
      <c r="AE5" s="222" t="s">
        <v>10</v>
      </c>
      <c r="AF5" s="392"/>
      <c r="AG5" s="381"/>
      <c r="AH5" s="381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</row>
    <row r="6" spans="1:55" ht="15">
      <c r="A6" s="381"/>
      <c r="B6" s="381"/>
      <c r="C6" s="210" t="s">
        <v>5</v>
      </c>
      <c r="D6" s="203" t="s">
        <v>6</v>
      </c>
      <c r="E6" s="211" t="s">
        <v>5</v>
      </c>
      <c r="F6" s="203" t="s">
        <v>6</v>
      </c>
      <c r="G6" s="203" t="s">
        <v>5</v>
      </c>
      <c r="H6" s="210" t="s">
        <v>5</v>
      </c>
      <c r="I6" s="211" t="s">
        <v>5</v>
      </c>
      <c r="J6" s="20" t="s">
        <v>5</v>
      </c>
      <c r="K6" s="211" t="s">
        <v>5</v>
      </c>
      <c r="L6" s="203" t="s">
        <v>5</v>
      </c>
      <c r="M6" s="203" t="s">
        <v>5</v>
      </c>
      <c r="N6" s="210" t="s">
        <v>5</v>
      </c>
      <c r="O6" s="211" t="s">
        <v>5</v>
      </c>
      <c r="P6" s="20" t="s">
        <v>5</v>
      </c>
      <c r="Q6" s="211" t="s">
        <v>5</v>
      </c>
      <c r="R6" s="203" t="s">
        <v>5</v>
      </c>
      <c r="S6" s="203" t="s">
        <v>5</v>
      </c>
      <c r="T6" s="210" t="s">
        <v>5</v>
      </c>
      <c r="U6" s="211" t="s">
        <v>5</v>
      </c>
      <c r="V6" s="20" t="s">
        <v>5</v>
      </c>
      <c r="W6" s="211" t="s">
        <v>5</v>
      </c>
      <c r="X6" s="203" t="s">
        <v>5</v>
      </c>
      <c r="Y6" s="203" t="s">
        <v>5</v>
      </c>
      <c r="Z6" s="210" t="s">
        <v>5</v>
      </c>
      <c r="AA6" s="211" t="s">
        <v>5</v>
      </c>
      <c r="AB6" s="20" t="s">
        <v>5</v>
      </c>
      <c r="AC6" s="211" t="s">
        <v>5</v>
      </c>
      <c r="AD6" s="214" t="s">
        <v>5</v>
      </c>
      <c r="AE6" s="222" t="s">
        <v>5</v>
      </c>
      <c r="AF6" s="392"/>
      <c r="AG6" s="381"/>
      <c r="AH6" s="381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</row>
    <row r="7" spans="1:55" s="245" customFormat="1" ht="15">
      <c r="A7" s="257">
        <v>0</v>
      </c>
      <c r="B7" s="257">
        <v>5</v>
      </c>
      <c r="C7" s="259">
        <v>50</v>
      </c>
      <c r="D7" s="258">
        <v>6.5</v>
      </c>
      <c r="E7" s="258">
        <v>60</v>
      </c>
      <c r="F7" s="258">
        <v>6.5</v>
      </c>
      <c r="G7" s="258">
        <v>10</v>
      </c>
      <c r="H7" s="259">
        <v>1</v>
      </c>
      <c r="I7" s="258">
        <v>10</v>
      </c>
      <c r="J7" s="258">
        <v>30</v>
      </c>
      <c r="K7" s="258">
        <v>10</v>
      </c>
      <c r="L7" s="258">
        <v>50</v>
      </c>
      <c r="M7" s="258">
        <v>10</v>
      </c>
      <c r="N7" s="259">
        <v>8</v>
      </c>
      <c r="O7" s="258">
        <v>20</v>
      </c>
      <c r="P7" s="258">
        <v>5</v>
      </c>
      <c r="Q7" s="258">
        <v>1</v>
      </c>
      <c r="R7" s="258">
        <v>10</v>
      </c>
      <c r="S7" s="258">
        <v>1</v>
      </c>
      <c r="T7" s="259">
        <v>10</v>
      </c>
      <c r="U7" s="258">
        <v>10</v>
      </c>
      <c r="V7" s="258">
        <v>20</v>
      </c>
      <c r="W7" s="258">
        <v>1</v>
      </c>
      <c r="X7" s="258">
        <v>1</v>
      </c>
      <c r="Y7" s="258">
        <v>10</v>
      </c>
      <c r="Z7" s="259">
        <v>1</v>
      </c>
      <c r="AA7" s="258">
        <v>5</v>
      </c>
      <c r="AB7" s="258">
        <v>1</v>
      </c>
      <c r="AC7" s="203">
        <v>1</v>
      </c>
      <c r="AD7" s="20"/>
      <c r="AE7" s="20"/>
      <c r="AF7" s="203"/>
      <c r="AG7" s="202">
        <v>0</v>
      </c>
      <c r="AH7" s="202">
        <v>5</v>
      </c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</row>
    <row r="8" spans="1:55" s="324" customFormat="1" ht="15">
      <c r="A8" s="251">
        <v>1</v>
      </c>
      <c r="B8" s="251">
        <v>6</v>
      </c>
      <c r="C8" s="253">
        <v>60</v>
      </c>
      <c r="D8" s="248">
        <v>6.5</v>
      </c>
      <c r="E8" s="252">
        <v>60</v>
      </c>
      <c r="F8" s="248">
        <v>6.5</v>
      </c>
      <c r="G8" s="252">
        <v>10</v>
      </c>
      <c r="H8" s="253">
        <v>1</v>
      </c>
      <c r="I8" s="252">
        <v>10</v>
      </c>
      <c r="J8" s="248">
        <v>40</v>
      </c>
      <c r="K8" s="252">
        <v>10</v>
      </c>
      <c r="L8" s="252">
        <v>55</v>
      </c>
      <c r="M8" s="248">
        <v>10</v>
      </c>
      <c r="N8" s="253">
        <v>10</v>
      </c>
      <c r="O8" s="252">
        <v>20</v>
      </c>
      <c r="P8" s="252">
        <v>5</v>
      </c>
      <c r="Q8" s="248">
        <v>1</v>
      </c>
      <c r="R8" s="252">
        <v>10</v>
      </c>
      <c r="S8" s="248">
        <v>1</v>
      </c>
      <c r="T8" s="253">
        <v>15</v>
      </c>
      <c r="U8" s="252">
        <v>10</v>
      </c>
      <c r="V8" s="252">
        <v>20</v>
      </c>
      <c r="W8" s="252">
        <v>1</v>
      </c>
      <c r="X8" s="248">
        <v>1</v>
      </c>
      <c r="Y8" s="252">
        <v>20</v>
      </c>
      <c r="Z8" s="249">
        <v>1</v>
      </c>
      <c r="AA8" s="252">
        <v>10</v>
      </c>
      <c r="AB8" s="252">
        <v>1</v>
      </c>
      <c r="AC8" s="248">
        <v>1</v>
      </c>
      <c r="AD8" s="253"/>
      <c r="AE8" s="253"/>
      <c r="AF8" s="252"/>
      <c r="AG8" s="251">
        <v>1</v>
      </c>
      <c r="AH8" s="251">
        <v>6</v>
      </c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</row>
    <row r="9" spans="1:55" s="245" customFormat="1" ht="15">
      <c r="A9" s="257">
        <v>2</v>
      </c>
      <c r="B9" s="257">
        <v>7</v>
      </c>
      <c r="C9" s="259">
        <v>120</v>
      </c>
      <c r="D9" s="258">
        <v>6.5</v>
      </c>
      <c r="E9" s="258">
        <v>130</v>
      </c>
      <c r="F9" s="258">
        <v>6.5</v>
      </c>
      <c r="G9" s="258">
        <v>10</v>
      </c>
      <c r="H9" s="259">
        <v>1</v>
      </c>
      <c r="I9" s="258">
        <v>10</v>
      </c>
      <c r="J9" s="258">
        <v>40</v>
      </c>
      <c r="K9" s="258">
        <v>10</v>
      </c>
      <c r="L9" s="258">
        <v>60</v>
      </c>
      <c r="M9" s="258">
        <v>10</v>
      </c>
      <c r="N9" s="259">
        <v>10</v>
      </c>
      <c r="O9" s="258">
        <v>20</v>
      </c>
      <c r="P9" s="258">
        <v>5</v>
      </c>
      <c r="Q9" s="258">
        <v>1</v>
      </c>
      <c r="R9" s="258">
        <v>10</v>
      </c>
      <c r="S9" s="258">
        <v>1</v>
      </c>
      <c r="T9" s="259">
        <v>20</v>
      </c>
      <c r="U9" s="258">
        <v>20</v>
      </c>
      <c r="V9" s="258">
        <v>40</v>
      </c>
      <c r="W9" s="258">
        <v>1</v>
      </c>
      <c r="X9" s="258">
        <v>1</v>
      </c>
      <c r="Y9" s="258">
        <v>30</v>
      </c>
      <c r="Z9" s="259">
        <v>1</v>
      </c>
      <c r="AA9" s="258">
        <v>10</v>
      </c>
      <c r="AB9" s="258">
        <v>1</v>
      </c>
      <c r="AC9" s="203">
        <v>1</v>
      </c>
      <c r="AD9" s="20"/>
      <c r="AE9" s="20"/>
      <c r="AF9" s="203"/>
      <c r="AG9" s="202">
        <v>2</v>
      </c>
      <c r="AH9" s="202">
        <v>7</v>
      </c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</row>
    <row r="10" spans="1:55" s="245" customFormat="1" ht="15">
      <c r="A10" s="257">
        <v>3</v>
      </c>
      <c r="B10" s="257">
        <v>8</v>
      </c>
      <c r="C10" s="259">
        <v>170</v>
      </c>
      <c r="D10" s="258">
        <v>6.5</v>
      </c>
      <c r="E10" s="258">
        <v>190</v>
      </c>
      <c r="F10" s="258">
        <v>6.5</v>
      </c>
      <c r="G10" s="258">
        <v>10</v>
      </c>
      <c r="H10" s="259">
        <v>1</v>
      </c>
      <c r="I10" s="258">
        <v>10</v>
      </c>
      <c r="J10" s="258">
        <v>40</v>
      </c>
      <c r="K10" s="258">
        <v>10</v>
      </c>
      <c r="L10" s="258">
        <v>60</v>
      </c>
      <c r="M10" s="258">
        <v>10</v>
      </c>
      <c r="N10" s="259">
        <v>10</v>
      </c>
      <c r="O10" s="258">
        <v>25</v>
      </c>
      <c r="P10" s="258">
        <v>10</v>
      </c>
      <c r="Q10" s="258">
        <v>1</v>
      </c>
      <c r="R10" s="258">
        <v>10</v>
      </c>
      <c r="S10" s="258">
        <v>1</v>
      </c>
      <c r="T10" s="259">
        <v>20</v>
      </c>
      <c r="U10" s="258">
        <v>30</v>
      </c>
      <c r="V10" s="258">
        <v>60</v>
      </c>
      <c r="W10" s="258">
        <v>5</v>
      </c>
      <c r="X10" s="258">
        <v>1</v>
      </c>
      <c r="Y10" s="258">
        <v>40</v>
      </c>
      <c r="Z10" s="259">
        <v>1</v>
      </c>
      <c r="AA10" s="258">
        <v>10</v>
      </c>
      <c r="AB10" s="258">
        <v>1</v>
      </c>
      <c r="AC10" s="203">
        <v>1</v>
      </c>
      <c r="AD10" s="20"/>
      <c r="AE10" s="20"/>
      <c r="AF10" s="203"/>
      <c r="AG10" s="202">
        <v>3</v>
      </c>
      <c r="AH10" s="202">
        <v>8</v>
      </c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</row>
    <row r="11" spans="1:55" s="245" customFormat="1" ht="15">
      <c r="A11" s="257">
        <f aca="true" t="shared" si="0" ref="A11:B26">A10+1</f>
        <v>4</v>
      </c>
      <c r="B11" s="257">
        <f t="shared" si="0"/>
        <v>9</v>
      </c>
      <c r="C11" s="259">
        <v>210</v>
      </c>
      <c r="D11" s="258">
        <v>6.5</v>
      </c>
      <c r="E11" s="258">
        <v>220</v>
      </c>
      <c r="F11" s="258">
        <v>6.5</v>
      </c>
      <c r="G11" s="258">
        <v>10</v>
      </c>
      <c r="H11" s="259">
        <v>1</v>
      </c>
      <c r="I11" s="258">
        <v>10</v>
      </c>
      <c r="J11" s="258">
        <v>40</v>
      </c>
      <c r="K11" s="258">
        <v>10</v>
      </c>
      <c r="L11" s="258">
        <v>60</v>
      </c>
      <c r="M11" s="258">
        <v>10</v>
      </c>
      <c r="N11" s="259">
        <v>10</v>
      </c>
      <c r="O11" s="258">
        <v>25</v>
      </c>
      <c r="P11" s="258">
        <v>10</v>
      </c>
      <c r="Q11" s="258">
        <v>1</v>
      </c>
      <c r="R11" s="258">
        <v>10</v>
      </c>
      <c r="S11" s="258">
        <v>1</v>
      </c>
      <c r="T11" s="259">
        <v>30</v>
      </c>
      <c r="U11" s="258">
        <v>70</v>
      </c>
      <c r="V11" s="258">
        <v>80</v>
      </c>
      <c r="W11" s="258">
        <v>10</v>
      </c>
      <c r="X11" s="258">
        <v>1</v>
      </c>
      <c r="Y11" s="258">
        <v>50</v>
      </c>
      <c r="Z11" s="259">
        <v>1</v>
      </c>
      <c r="AA11" s="328">
        <v>10</v>
      </c>
      <c r="AB11" s="258">
        <v>1</v>
      </c>
      <c r="AC11" s="203">
        <v>1</v>
      </c>
      <c r="AD11" s="20"/>
      <c r="AE11" s="20"/>
      <c r="AF11" s="203"/>
      <c r="AG11" s="202">
        <f aca="true" t="shared" si="1" ref="AG11:AH26">AG10+1</f>
        <v>4</v>
      </c>
      <c r="AH11" s="202">
        <f t="shared" si="1"/>
        <v>9</v>
      </c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</row>
    <row r="12" spans="1:55" s="243" customFormat="1" ht="15">
      <c r="A12" s="261">
        <f t="shared" si="0"/>
        <v>5</v>
      </c>
      <c r="B12" s="261">
        <f t="shared" si="0"/>
        <v>10</v>
      </c>
      <c r="C12" s="259">
        <v>250</v>
      </c>
      <c r="D12" s="258">
        <v>6.5</v>
      </c>
      <c r="E12" s="258">
        <v>270</v>
      </c>
      <c r="F12" s="258">
        <v>6.3</v>
      </c>
      <c r="G12" s="258">
        <v>10</v>
      </c>
      <c r="H12" s="259">
        <v>1</v>
      </c>
      <c r="I12" s="258">
        <v>10</v>
      </c>
      <c r="J12" s="258">
        <v>50</v>
      </c>
      <c r="K12" s="258">
        <v>10</v>
      </c>
      <c r="L12" s="258">
        <v>70</v>
      </c>
      <c r="M12" s="258">
        <v>20</v>
      </c>
      <c r="N12" s="259">
        <v>15</v>
      </c>
      <c r="O12" s="258">
        <v>30</v>
      </c>
      <c r="P12" s="258">
        <v>10</v>
      </c>
      <c r="Q12" s="258">
        <v>1</v>
      </c>
      <c r="R12" s="258">
        <v>10</v>
      </c>
      <c r="S12" s="258">
        <v>1</v>
      </c>
      <c r="T12" s="259">
        <v>35</v>
      </c>
      <c r="U12" s="258">
        <v>80</v>
      </c>
      <c r="V12" s="258">
        <v>90</v>
      </c>
      <c r="W12" s="258">
        <v>10</v>
      </c>
      <c r="X12" s="258">
        <v>1</v>
      </c>
      <c r="Y12" s="258">
        <v>50</v>
      </c>
      <c r="Z12" s="259">
        <v>1</v>
      </c>
      <c r="AA12" s="258">
        <v>10</v>
      </c>
      <c r="AB12" s="258">
        <v>1</v>
      </c>
      <c r="AC12" s="203">
        <v>1</v>
      </c>
      <c r="AD12" s="20"/>
      <c r="AE12" s="20"/>
      <c r="AF12" s="203"/>
      <c r="AG12" s="235">
        <f t="shared" si="1"/>
        <v>5</v>
      </c>
      <c r="AH12" s="235">
        <f t="shared" si="1"/>
        <v>10</v>
      </c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</row>
    <row r="13" spans="1:55" s="246" customFormat="1" ht="15">
      <c r="A13" s="282">
        <f t="shared" si="0"/>
        <v>6</v>
      </c>
      <c r="B13" s="282">
        <f t="shared" si="0"/>
        <v>11</v>
      </c>
      <c r="C13" s="283">
        <v>280</v>
      </c>
      <c r="D13" s="258">
        <v>6.5</v>
      </c>
      <c r="E13" s="265">
        <v>310</v>
      </c>
      <c r="F13" s="258">
        <v>6.3</v>
      </c>
      <c r="G13" s="265">
        <v>10</v>
      </c>
      <c r="H13" s="283">
        <v>2</v>
      </c>
      <c r="I13" s="265">
        <v>10</v>
      </c>
      <c r="J13" s="258">
        <v>50</v>
      </c>
      <c r="K13" s="265">
        <v>15</v>
      </c>
      <c r="L13" s="265">
        <v>80</v>
      </c>
      <c r="M13" s="258">
        <v>40</v>
      </c>
      <c r="N13" s="283">
        <v>15</v>
      </c>
      <c r="O13" s="265">
        <v>35</v>
      </c>
      <c r="P13" s="265">
        <v>10</v>
      </c>
      <c r="Q13" s="258">
        <v>1</v>
      </c>
      <c r="R13" s="265">
        <v>10</v>
      </c>
      <c r="S13" s="258">
        <v>1</v>
      </c>
      <c r="T13" s="283">
        <v>40</v>
      </c>
      <c r="U13" s="265">
        <v>90</v>
      </c>
      <c r="V13" s="265">
        <v>100</v>
      </c>
      <c r="W13" s="265">
        <v>10</v>
      </c>
      <c r="X13" s="258">
        <v>1</v>
      </c>
      <c r="Y13" s="265">
        <v>60</v>
      </c>
      <c r="Z13" s="259">
        <v>1</v>
      </c>
      <c r="AA13" s="265">
        <v>10</v>
      </c>
      <c r="AB13" s="265">
        <v>1</v>
      </c>
      <c r="AC13" s="258">
        <v>1</v>
      </c>
      <c r="AD13" s="283"/>
      <c r="AE13" s="283"/>
      <c r="AF13" s="265"/>
      <c r="AG13" s="282">
        <f t="shared" si="1"/>
        <v>6</v>
      </c>
      <c r="AH13" s="282">
        <f t="shared" si="1"/>
        <v>11</v>
      </c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</row>
    <row r="14" spans="1:55" s="325" customFormat="1" ht="15">
      <c r="A14" s="247">
        <f t="shared" si="0"/>
        <v>7</v>
      </c>
      <c r="B14" s="247">
        <f t="shared" si="0"/>
        <v>12</v>
      </c>
      <c r="C14" s="249">
        <v>300</v>
      </c>
      <c r="D14" s="248">
        <v>6.5</v>
      </c>
      <c r="E14" s="248">
        <v>325</v>
      </c>
      <c r="F14" s="248">
        <v>6.2</v>
      </c>
      <c r="G14" s="248">
        <v>10</v>
      </c>
      <c r="H14" s="249">
        <v>3</v>
      </c>
      <c r="I14" s="248">
        <v>10</v>
      </c>
      <c r="J14" s="248">
        <v>50</v>
      </c>
      <c r="K14" s="248">
        <v>15</v>
      </c>
      <c r="L14" s="248">
        <v>95</v>
      </c>
      <c r="M14" s="248">
        <v>50</v>
      </c>
      <c r="N14" s="249">
        <v>15</v>
      </c>
      <c r="O14" s="248">
        <v>40</v>
      </c>
      <c r="P14" s="248">
        <v>10</v>
      </c>
      <c r="Q14" s="248">
        <v>1</v>
      </c>
      <c r="R14" s="248">
        <v>10</v>
      </c>
      <c r="S14" s="248">
        <v>1</v>
      </c>
      <c r="T14" s="249">
        <v>40</v>
      </c>
      <c r="U14" s="248">
        <v>100</v>
      </c>
      <c r="V14" s="248">
        <v>100</v>
      </c>
      <c r="W14" s="248">
        <v>10</v>
      </c>
      <c r="X14" s="248">
        <v>1</v>
      </c>
      <c r="Y14" s="248">
        <v>65</v>
      </c>
      <c r="Z14" s="249">
        <v>1</v>
      </c>
      <c r="AA14" s="248">
        <v>10</v>
      </c>
      <c r="AB14" s="248">
        <v>1</v>
      </c>
      <c r="AC14" s="248">
        <v>1</v>
      </c>
      <c r="AD14" s="249"/>
      <c r="AE14" s="249"/>
      <c r="AF14" s="248"/>
      <c r="AG14" s="247">
        <f t="shared" si="1"/>
        <v>7</v>
      </c>
      <c r="AH14" s="247">
        <f t="shared" si="1"/>
        <v>12</v>
      </c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</row>
    <row r="15" spans="1:55" s="245" customFormat="1" ht="15">
      <c r="A15" s="257">
        <f t="shared" si="0"/>
        <v>8</v>
      </c>
      <c r="B15" s="257">
        <f t="shared" si="0"/>
        <v>13</v>
      </c>
      <c r="C15" s="259">
        <v>300</v>
      </c>
      <c r="D15" s="258">
        <v>6.5</v>
      </c>
      <c r="E15" s="258">
        <v>320</v>
      </c>
      <c r="F15" s="258">
        <v>6.2</v>
      </c>
      <c r="G15" s="258">
        <v>10</v>
      </c>
      <c r="H15" s="259">
        <v>5</v>
      </c>
      <c r="I15" s="258">
        <v>10</v>
      </c>
      <c r="J15" s="258">
        <v>50</v>
      </c>
      <c r="K15" s="258">
        <v>15</v>
      </c>
      <c r="L15" s="258">
        <v>95</v>
      </c>
      <c r="M15" s="258">
        <v>50</v>
      </c>
      <c r="N15" s="259">
        <v>15</v>
      </c>
      <c r="O15" s="258">
        <v>50</v>
      </c>
      <c r="P15" s="258">
        <v>10</v>
      </c>
      <c r="Q15" s="258">
        <v>1</v>
      </c>
      <c r="R15" s="258">
        <v>10</v>
      </c>
      <c r="S15" s="258">
        <v>1</v>
      </c>
      <c r="T15" s="259">
        <v>40</v>
      </c>
      <c r="U15" s="258">
        <v>110</v>
      </c>
      <c r="V15" s="258">
        <v>90</v>
      </c>
      <c r="W15" s="258">
        <v>10</v>
      </c>
      <c r="X15" s="258">
        <v>1</v>
      </c>
      <c r="Y15" s="258">
        <v>60</v>
      </c>
      <c r="Z15" s="259">
        <v>1</v>
      </c>
      <c r="AA15" s="258">
        <v>10</v>
      </c>
      <c r="AB15" s="258">
        <v>1</v>
      </c>
      <c r="AC15" s="203">
        <v>1</v>
      </c>
      <c r="AD15" s="20"/>
      <c r="AE15" s="20"/>
      <c r="AF15" s="203"/>
      <c r="AG15" s="202">
        <f t="shared" si="1"/>
        <v>8</v>
      </c>
      <c r="AH15" s="202">
        <f t="shared" si="1"/>
        <v>13</v>
      </c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</row>
    <row r="16" spans="1:55" s="245" customFormat="1" ht="15">
      <c r="A16" s="257">
        <f t="shared" si="0"/>
        <v>9</v>
      </c>
      <c r="B16" s="257">
        <f t="shared" si="0"/>
        <v>14</v>
      </c>
      <c r="C16" s="258">
        <v>300</v>
      </c>
      <c r="D16" s="258">
        <v>6.5</v>
      </c>
      <c r="E16" s="258">
        <v>330</v>
      </c>
      <c r="F16" s="258">
        <v>6.2</v>
      </c>
      <c r="G16" s="258">
        <v>10</v>
      </c>
      <c r="H16" s="259">
        <v>5</v>
      </c>
      <c r="I16" s="258">
        <v>12</v>
      </c>
      <c r="J16" s="258">
        <v>50</v>
      </c>
      <c r="K16" s="258">
        <v>15</v>
      </c>
      <c r="L16" s="258">
        <v>100</v>
      </c>
      <c r="M16" s="258">
        <v>50</v>
      </c>
      <c r="N16" s="259">
        <v>15</v>
      </c>
      <c r="O16" s="258">
        <v>50</v>
      </c>
      <c r="P16" s="258">
        <v>10</v>
      </c>
      <c r="Q16" s="258">
        <v>1</v>
      </c>
      <c r="R16" s="258">
        <v>10</v>
      </c>
      <c r="S16" s="258">
        <v>1</v>
      </c>
      <c r="T16" s="259">
        <v>40</v>
      </c>
      <c r="U16" s="258">
        <v>110</v>
      </c>
      <c r="V16" s="258">
        <v>90</v>
      </c>
      <c r="W16" s="258">
        <v>15</v>
      </c>
      <c r="X16" s="258">
        <v>1</v>
      </c>
      <c r="Y16" s="258">
        <v>50</v>
      </c>
      <c r="Z16" s="259">
        <v>1</v>
      </c>
      <c r="AA16" s="258">
        <v>10</v>
      </c>
      <c r="AB16" s="258">
        <v>1</v>
      </c>
      <c r="AC16" s="203">
        <v>1</v>
      </c>
      <c r="AD16" s="20"/>
      <c r="AE16" s="20"/>
      <c r="AF16" s="203"/>
      <c r="AG16" s="202">
        <f t="shared" si="1"/>
        <v>9</v>
      </c>
      <c r="AH16" s="202">
        <f t="shared" si="1"/>
        <v>14</v>
      </c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</row>
    <row r="17" spans="1:55" s="325" customFormat="1" ht="15">
      <c r="A17" s="247">
        <f t="shared" si="0"/>
        <v>10</v>
      </c>
      <c r="B17" s="247">
        <f t="shared" si="0"/>
        <v>15</v>
      </c>
      <c r="C17" s="249">
        <v>300</v>
      </c>
      <c r="D17" s="248">
        <v>6.5</v>
      </c>
      <c r="E17" s="248">
        <v>325</v>
      </c>
      <c r="F17" s="248">
        <v>6.2</v>
      </c>
      <c r="G17" s="248">
        <v>10</v>
      </c>
      <c r="H17" s="249">
        <v>5</v>
      </c>
      <c r="I17" s="248">
        <v>12</v>
      </c>
      <c r="J17" s="248">
        <v>60</v>
      </c>
      <c r="K17" s="248">
        <v>15</v>
      </c>
      <c r="L17" s="248">
        <v>90</v>
      </c>
      <c r="M17" s="248">
        <v>50</v>
      </c>
      <c r="N17" s="249">
        <v>15</v>
      </c>
      <c r="O17" s="248">
        <v>40</v>
      </c>
      <c r="P17" s="248">
        <v>10</v>
      </c>
      <c r="Q17" s="248">
        <v>1</v>
      </c>
      <c r="R17" s="248">
        <v>10</v>
      </c>
      <c r="S17" s="248">
        <v>1</v>
      </c>
      <c r="T17" s="249">
        <v>40</v>
      </c>
      <c r="U17" s="248">
        <v>100</v>
      </c>
      <c r="V17" s="248">
        <v>90</v>
      </c>
      <c r="W17" s="248">
        <v>15</v>
      </c>
      <c r="X17" s="248">
        <v>1</v>
      </c>
      <c r="Y17" s="248">
        <v>50</v>
      </c>
      <c r="Z17" s="249">
        <v>1</v>
      </c>
      <c r="AA17" s="248">
        <v>10</v>
      </c>
      <c r="AB17" s="248">
        <v>1</v>
      </c>
      <c r="AC17" s="248">
        <v>1</v>
      </c>
      <c r="AD17" s="249"/>
      <c r="AE17" s="249"/>
      <c r="AF17" s="248"/>
      <c r="AG17" s="247">
        <f t="shared" si="1"/>
        <v>10</v>
      </c>
      <c r="AH17" s="247">
        <f t="shared" si="1"/>
        <v>15</v>
      </c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</row>
    <row r="18" spans="1:55" s="245" customFormat="1" ht="15">
      <c r="A18" s="257">
        <f t="shared" si="0"/>
        <v>11</v>
      </c>
      <c r="B18" s="257">
        <f t="shared" si="0"/>
        <v>16</v>
      </c>
      <c r="C18" s="259">
        <v>290</v>
      </c>
      <c r="D18" s="258">
        <v>6.5</v>
      </c>
      <c r="E18" s="258">
        <v>310</v>
      </c>
      <c r="F18" s="258">
        <v>6.2</v>
      </c>
      <c r="G18" s="258">
        <v>10</v>
      </c>
      <c r="H18" s="259">
        <v>6</v>
      </c>
      <c r="I18" s="258">
        <v>12</v>
      </c>
      <c r="J18" s="258">
        <v>60</v>
      </c>
      <c r="K18" s="258">
        <v>15</v>
      </c>
      <c r="L18" s="258">
        <v>90</v>
      </c>
      <c r="M18" s="258">
        <v>50</v>
      </c>
      <c r="N18" s="259">
        <v>15</v>
      </c>
      <c r="O18" s="258">
        <v>50</v>
      </c>
      <c r="P18" s="258">
        <v>10</v>
      </c>
      <c r="Q18" s="258">
        <v>1</v>
      </c>
      <c r="R18" s="258">
        <v>10</v>
      </c>
      <c r="S18" s="258">
        <v>5</v>
      </c>
      <c r="T18" s="259">
        <v>40</v>
      </c>
      <c r="U18" s="258">
        <v>100</v>
      </c>
      <c r="V18" s="258">
        <v>90</v>
      </c>
      <c r="W18" s="258">
        <v>15</v>
      </c>
      <c r="X18" s="258">
        <v>1</v>
      </c>
      <c r="Y18" s="258">
        <v>50</v>
      </c>
      <c r="Z18" s="259">
        <v>1</v>
      </c>
      <c r="AA18" s="258">
        <v>10</v>
      </c>
      <c r="AB18" s="258">
        <v>1</v>
      </c>
      <c r="AC18" s="203">
        <v>1</v>
      </c>
      <c r="AD18" s="20"/>
      <c r="AE18" s="20"/>
      <c r="AF18" s="203"/>
      <c r="AG18" s="202">
        <f t="shared" si="1"/>
        <v>11</v>
      </c>
      <c r="AH18" s="202">
        <f t="shared" si="1"/>
        <v>16</v>
      </c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</row>
    <row r="19" spans="1:55" s="243" customFormat="1" ht="15">
      <c r="A19" s="261">
        <f t="shared" si="0"/>
        <v>12</v>
      </c>
      <c r="B19" s="261">
        <f t="shared" si="0"/>
        <v>17</v>
      </c>
      <c r="C19" s="259">
        <v>290</v>
      </c>
      <c r="D19" s="258">
        <v>6.5</v>
      </c>
      <c r="E19" s="258">
        <v>300</v>
      </c>
      <c r="F19" s="258">
        <v>6.2</v>
      </c>
      <c r="G19" s="258">
        <v>15</v>
      </c>
      <c r="H19" s="259">
        <v>6</v>
      </c>
      <c r="I19" s="258">
        <v>12</v>
      </c>
      <c r="J19" s="258">
        <v>50</v>
      </c>
      <c r="K19" s="258">
        <v>10</v>
      </c>
      <c r="L19" s="258">
        <v>90</v>
      </c>
      <c r="M19" s="258">
        <v>40</v>
      </c>
      <c r="N19" s="259">
        <v>15</v>
      </c>
      <c r="O19" s="258">
        <v>50</v>
      </c>
      <c r="P19" s="258">
        <v>10</v>
      </c>
      <c r="Q19" s="258">
        <v>1</v>
      </c>
      <c r="R19" s="258">
        <v>10</v>
      </c>
      <c r="S19" s="258">
        <v>5</v>
      </c>
      <c r="T19" s="259">
        <v>40</v>
      </c>
      <c r="U19" s="258">
        <v>90</v>
      </c>
      <c r="V19" s="258">
        <v>80</v>
      </c>
      <c r="W19" s="258">
        <v>10</v>
      </c>
      <c r="X19" s="258">
        <v>1</v>
      </c>
      <c r="Y19" s="258">
        <v>50</v>
      </c>
      <c r="Z19" s="259">
        <v>1</v>
      </c>
      <c r="AA19" s="258">
        <v>10</v>
      </c>
      <c r="AB19" s="258">
        <v>1</v>
      </c>
      <c r="AC19" s="203">
        <v>1</v>
      </c>
      <c r="AD19" s="20"/>
      <c r="AE19" s="20"/>
      <c r="AF19" s="203"/>
      <c r="AG19" s="235">
        <f t="shared" si="1"/>
        <v>12</v>
      </c>
      <c r="AH19" s="235">
        <f t="shared" si="1"/>
        <v>17</v>
      </c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</row>
    <row r="20" spans="1:55" s="245" customFormat="1" ht="15">
      <c r="A20" s="257">
        <f t="shared" si="0"/>
        <v>13</v>
      </c>
      <c r="B20" s="257">
        <f t="shared" si="0"/>
        <v>18</v>
      </c>
      <c r="C20" s="259">
        <v>280</v>
      </c>
      <c r="D20" s="258">
        <v>6.5</v>
      </c>
      <c r="E20" s="258">
        <v>290</v>
      </c>
      <c r="F20" s="258">
        <v>6.2</v>
      </c>
      <c r="G20" s="258">
        <v>15</v>
      </c>
      <c r="H20" s="259">
        <v>6</v>
      </c>
      <c r="I20" s="258">
        <v>15</v>
      </c>
      <c r="J20" s="258">
        <v>50</v>
      </c>
      <c r="K20" s="258">
        <v>10</v>
      </c>
      <c r="L20" s="258">
        <v>90</v>
      </c>
      <c r="M20" s="258">
        <v>40</v>
      </c>
      <c r="N20" s="259">
        <v>15</v>
      </c>
      <c r="O20" s="258">
        <v>40</v>
      </c>
      <c r="P20" s="258">
        <v>10</v>
      </c>
      <c r="Q20" s="258">
        <v>1</v>
      </c>
      <c r="R20" s="258">
        <v>10</v>
      </c>
      <c r="S20" s="258">
        <v>5</v>
      </c>
      <c r="T20" s="259">
        <v>40</v>
      </c>
      <c r="U20" s="258">
        <v>90</v>
      </c>
      <c r="V20" s="258">
        <v>80</v>
      </c>
      <c r="W20" s="258">
        <v>10</v>
      </c>
      <c r="X20" s="258">
        <v>1</v>
      </c>
      <c r="Y20" s="258">
        <v>50</v>
      </c>
      <c r="Z20" s="259">
        <v>1</v>
      </c>
      <c r="AA20" s="258">
        <v>10</v>
      </c>
      <c r="AB20" s="258">
        <v>1</v>
      </c>
      <c r="AC20" s="203">
        <v>1</v>
      </c>
      <c r="AD20" s="20"/>
      <c r="AE20" s="20"/>
      <c r="AF20" s="203"/>
      <c r="AG20" s="202">
        <f t="shared" si="1"/>
        <v>13</v>
      </c>
      <c r="AH20" s="202">
        <f t="shared" si="1"/>
        <v>18</v>
      </c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</row>
    <row r="21" spans="1:55" s="245" customFormat="1" ht="15">
      <c r="A21" s="257">
        <f t="shared" si="0"/>
        <v>14</v>
      </c>
      <c r="B21" s="257">
        <f t="shared" si="0"/>
        <v>19</v>
      </c>
      <c r="C21" s="259">
        <v>270</v>
      </c>
      <c r="D21" s="258">
        <v>6.5</v>
      </c>
      <c r="E21" s="308">
        <v>280</v>
      </c>
      <c r="F21" s="258">
        <v>6.2</v>
      </c>
      <c r="G21" s="258">
        <v>10</v>
      </c>
      <c r="H21" s="259">
        <v>8</v>
      </c>
      <c r="I21" s="258">
        <v>12</v>
      </c>
      <c r="J21" s="258">
        <v>40</v>
      </c>
      <c r="K21" s="258">
        <v>10</v>
      </c>
      <c r="L21" s="258">
        <v>90</v>
      </c>
      <c r="M21" s="258">
        <v>30</v>
      </c>
      <c r="N21" s="259">
        <v>15</v>
      </c>
      <c r="O21" s="258">
        <v>40</v>
      </c>
      <c r="P21" s="258">
        <v>10</v>
      </c>
      <c r="Q21" s="258">
        <v>1</v>
      </c>
      <c r="R21" s="258">
        <v>10</v>
      </c>
      <c r="S21" s="258">
        <v>5</v>
      </c>
      <c r="T21" s="259">
        <v>40</v>
      </c>
      <c r="U21" s="258">
        <v>70</v>
      </c>
      <c r="V21" s="258">
        <v>80</v>
      </c>
      <c r="W21" s="258">
        <v>10</v>
      </c>
      <c r="X21" s="258">
        <v>1</v>
      </c>
      <c r="Y21" s="258">
        <v>50</v>
      </c>
      <c r="Z21" s="259">
        <v>1</v>
      </c>
      <c r="AA21" s="258">
        <v>10</v>
      </c>
      <c r="AB21" s="258">
        <v>1</v>
      </c>
      <c r="AC21" s="203">
        <v>1</v>
      </c>
      <c r="AD21" s="20"/>
      <c r="AE21" s="20"/>
      <c r="AF21" s="203"/>
      <c r="AG21" s="202">
        <f t="shared" si="1"/>
        <v>14</v>
      </c>
      <c r="AH21" s="202">
        <f t="shared" si="1"/>
        <v>19</v>
      </c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</row>
    <row r="22" spans="1:55" s="244" customFormat="1" ht="15">
      <c r="A22" s="284">
        <f t="shared" si="0"/>
        <v>15</v>
      </c>
      <c r="B22" s="284">
        <f t="shared" si="0"/>
        <v>20</v>
      </c>
      <c r="C22" s="283">
        <v>250</v>
      </c>
      <c r="D22" s="258">
        <v>6.5</v>
      </c>
      <c r="E22" s="303">
        <v>260</v>
      </c>
      <c r="F22" s="258">
        <v>6.3</v>
      </c>
      <c r="G22" s="265">
        <v>10</v>
      </c>
      <c r="H22" s="283">
        <v>8</v>
      </c>
      <c r="I22" s="265">
        <v>12</v>
      </c>
      <c r="J22" s="258">
        <v>40</v>
      </c>
      <c r="K22" s="265">
        <v>10</v>
      </c>
      <c r="L22" s="265">
        <v>80</v>
      </c>
      <c r="M22" s="258">
        <v>20</v>
      </c>
      <c r="N22" s="283">
        <v>10</v>
      </c>
      <c r="O22" s="265">
        <v>40</v>
      </c>
      <c r="P22" s="265">
        <v>10</v>
      </c>
      <c r="Q22" s="258">
        <v>1</v>
      </c>
      <c r="R22" s="265">
        <v>10</v>
      </c>
      <c r="S22" s="258">
        <v>5</v>
      </c>
      <c r="T22" s="283">
        <v>30</v>
      </c>
      <c r="U22" s="265">
        <v>70</v>
      </c>
      <c r="V22" s="265">
        <v>70</v>
      </c>
      <c r="W22" s="265">
        <v>10</v>
      </c>
      <c r="X22" s="258">
        <v>1</v>
      </c>
      <c r="Y22" s="265">
        <v>50</v>
      </c>
      <c r="Z22" s="259">
        <v>1</v>
      </c>
      <c r="AA22" s="265">
        <v>10</v>
      </c>
      <c r="AB22" s="265">
        <v>1</v>
      </c>
      <c r="AC22" s="258">
        <v>1</v>
      </c>
      <c r="AD22" s="283"/>
      <c r="AE22" s="283"/>
      <c r="AF22" s="265"/>
      <c r="AG22" s="284">
        <f t="shared" si="1"/>
        <v>15</v>
      </c>
      <c r="AH22" s="284">
        <f t="shared" si="1"/>
        <v>20</v>
      </c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</row>
    <row r="23" spans="1:55" s="245" customFormat="1" ht="15">
      <c r="A23" s="257">
        <f t="shared" si="0"/>
        <v>16</v>
      </c>
      <c r="B23" s="257">
        <f t="shared" si="0"/>
        <v>21</v>
      </c>
      <c r="C23" s="259">
        <v>230</v>
      </c>
      <c r="D23" s="258">
        <v>6.5</v>
      </c>
      <c r="E23" s="258">
        <v>220</v>
      </c>
      <c r="F23" s="258">
        <v>6.3</v>
      </c>
      <c r="G23" s="258">
        <v>10</v>
      </c>
      <c r="H23" s="259">
        <v>8</v>
      </c>
      <c r="I23" s="258">
        <v>10</v>
      </c>
      <c r="J23" s="258">
        <v>40</v>
      </c>
      <c r="K23" s="258">
        <v>10</v>
      </c>
      <c r="L23" s="258">
        <v>80</v>
      </c>
      <c r="M23" s="258">
        <v>20</v>
      </c>
      <c r="N23" s="259">
        <v>10</v>
      </c>
      <c r="O23" s="258">
        <v>40</v>
      </c>
      <c r="P23" s="258">
        <v>10</v>
      </c>
      <c r="Q23" s="258">
        <v>1</v>
      </c>
      <c r="R23" s="258">
        <v>10</v>
      </c>
      <c r="S23" s="258">
        <v>8</v>
      </c>
      <c r="T23" s="259">
        <v>20</v>
      </c>
      <c r="U23" s="258">
        <v>70</v>
      </c>
      <c r="V23" s="258">
        <v>70</v>
      </c>
      <c r="W23" s="258">
        <v>5</v>
      </c>
      <c r="X23" s="258">
        <v>1</v>
      </c>
      <c r="Y23" s="258">
        <v>50</v>
      </c>
      <c r="Z23" s="259">
        <v>1</v>
      </c>
      <c r="AA23" s="258">
        <v>5</v>
      </c>
      <c r="AB23" s="258">
        <v>1</v>
      </c>
      <c r="AC23" s="258">
        <v>1</v>
      </c>
      <c r="AD23" s="259"/>
      <c r="AE23" s="259"/>
      <c r="AF23" s="258"/>
      <c r="AG23" s="257">
        <f t="shared" si="1"/>
        <v>16</v>
      </c>
      <c r="AH23" s="257">
        <f t="shared" si="1"/>
        <v>21</v>
      </c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</row>
    <row r="24" spans="1:55" s="245" customFormat="1" ht="15">
      <c r="A24" s="257">
        <f t="shared" si="0"/>
        <v>17</v>
      </c>
      <c r="B24" s="257">
        <f t="shared" si="0"/>
        <v>22</v>
      </c>
      <c r="C24" s="259">
        <v>200</v>
      </c>
      <c r="D24" s="258">
        <v>6.5</v>
      </c>
      <c r="E24" s="258">
        <v>190</v>
      </c>
      <c r="F24" s="258">
        <v>6.4</v>
      </c>
      <c r="G24" s="258">
        <v>10</v>
      </c>
      <c r="H24" s="259">
        <v>10</v>
      </c>
      <c r="I24" s="258">
        <v>10</v>
      </c>
      <c r="J24" s="258">
        <v>30</v>
      </c>
      <c r="K24" s="258">
        <v>10</v>
      </c>
      <c r="L24" s="258">
        <v>80</v>
      </c>
      <c r="M24" s="258">
        <v>20</v>
      </c>
      <c r="N24" s="259">
        <v>10</v>
      </c>
      <c r="O24" s="258">
        <v>40</v>
      </c>
      <c r="P24" s="258">
        <v>10</v>
      </c>
      <c r="Q24" s="258">
        <v>1</v>
      </c>
      <c r="R24" s="258">
        <v>10</v>
      </c>
      <c r="S24" s="258">
        <v>8</v>
      </c>
      <c r="T24" s="259">
        <v>20</v>
      </c>
      <c r="U24" s="258">
        <v>60</v>
      </c>
      <c r="V24" s="258">
        <v>60</v>
      </c>
      <c r="W24" s="258">
        <v>5</v>
      </c>
      <c r="X24" s="258">
        <v>1</v>
      </c>
      <c r="Y24" s="258">
        <v>50</v>
      </c>
      <c r="Z24" s="259">
        <v>1</v>
      </c>
      <c r="AA24" s="258">
        <v>5</v>
      </c>
      <c r="AB24" s="258">
        <v>1</v>
      </c>
      <c r="AC24" s="203">
        <v>1</v>
      </c>
      <c r="AD24" s="20"/>
      <c r="AE24" s="20"/>
      <c r="AF24" s="203"/>
      <c r="AG24" s="202">
        <f t="shared" si="1"/>
        <v>17</v>
      </c>
      <c r="AH24" s="202">
        <f t="shared" si="1"/>
        <v>22</v>
      </c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</row>
    <row r="25" spans="1:55" s="325" customFormat="1" ht="15">
      <c r="A25" s="247">
        <f t="shared" si="0"/>
        <v>18</v>
      </c>
      <c r="B25" s="247">
        <f t="shared" si="0"/>
        <v>23</v>
      </c>
      <c r="C25" s="249">
        <v>150</v>
      </c>
      <c r="D25" s="248">
        <v>6.5</v>
      </c>
      <c r="E25" s="300">
        <v>150</v>
      </c>
      <c r="F25" s="248">
        <v>6.5</v>
      </c>
      <c r="G25" s="248">
        <v>10</v>
      </c>
      <c r="H25" s="249">
        <v>10</v>
      </c>
      <c r="I25" s="248">
        <v>10</v>
      </c>
      <c r="J25" s="248">
        <v>25</v>
      </c>
      <c r="K25" s="248">
        <v>10</v>
      </c>
      <c r="L25" s="248">
        <v>70</v>
      </c>
      <c r="M25" s="248">
        <v>10</v>
      </c>
      <c r="N25" s="249">
        <v>10</v>
      </c>
      <c r="O25" s="248">
        <v>40</v>
      </c>
      <c r="P25" s="248">
        <v>10</v>
      </c>
      <c r="Q25" s="248">
        <v>1</v>
      </c>
      <c r="R25" s="248">
        <v>10</v>
      </c>
      <c r="S25" s="248">
        <v>8</v>
      </c>
      <c r="T25" s="249">
        <v>10</v>
      </c>
      <c r="U25" s="248">
        <v>50</v>
      </c>
      <c r="V25" s="248">
        <v>50</v>
      </c>
      <c r="W25" s="248">
        <v>1</v>
      </c>
      <c r="X25" s="248">
        <v>1</v>
      </c>
      <c r="Y25" s="248">
        <v>50</v>
      </c>
      <c r="Z25" s="249">
        <v>1</v>
      </c>
      <c r="AA25" s="248">
        <v>5</v>
      </c>
      <c r="AB25" s="248">
        <v>1</v>
      </c>
      <c r="AC25" s="248">
        <v>1</v>
      </c>
      <c r="AD25" s="249"/>
      <c r="AE25" s="249"/>
      <c r="AF25" s="248"/>
      <c r="AG25" s="247">
        <f t="shared" si="1"/>
        <v>18</v>
      </c>
      <c r="AH25" s="247">
        <f t="shared" si="1"/>
        <v>23</v>
      </c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</row>
    <row r="26" spans="1:55" s="245" customFormat="1" ht="15">
      <c r="A26" s="257">
        <f t="shared" si="0"/>
        <v>19</v>
      </c>
      <c r="B26" s="257">
        <f t="shared" si="0"/>
        <v>24</v>
      </c>
      <c r="C26" s="259">
        <v>140</v>
      </c>
      <c r="D26" s="258">
        <v>6.5</v>
      </c>
      <c r="E26" s="258">
        <v>140</v>
      </c>
      <c r="F26" s="258">
        <v>6.5</v>
      </c>
      <c r="G26" s="258">
        <v>10</v>
      </c>
      <c r="H26" s="259">
        <v>9</v>
      </c>
      <c r="I26" s="258">
        <v>10</v>
      </c>
      <c r="J26" s="258">
        <v>30</v>
      </c>
      <c r="K26" s="258">
        <v>10</v>
      </c>
      <c r="L26" s="258">
        <v>70</v>
      </c>
      <c r="M26" s="258">
        <v>10</v>
      </c>
      <c r="N26" s="259">
        <v>10</v>
      </c>
      <c r="O26" s="258">
        <v>40</v>
      </c>
      <c r="P26" s="258">
        <v>5</v>
      </c>
      <c r="Q26" s="258">
        <v>1</v>
      </c>
      <c r="R26" s="258">
        <v>10</v>
      </c>
      <c r="S26" s="258">
        <v>8</v>
      </c>
      <c r="T26" s="259">
        <v>10</v>
      </c>
      <c r="U26" s="258">
        <v>50</v>
      </c>
      <c r="V26" s="258">
        <v>40</v>
      </c>
      <c r="W26" s="258">
        <v>1</v>
      </c>
      <c r="X26" s="258">
        <v>1</v>
      </c>
      <c r="Y26" s="258">
        <v>40</v>
      </c>
      <c r="Z26" s="259">
        <v>1</v>
      </c>
      <c r="AA26" s="258">
        <v>5</v>
      </c>
      <c r="AB26" s="258">
        <v>1</v>
      </c>
      <c r="AC26" s="203">
        <v>1</v>
      </c>
      <c r="AD26" s="20"/>
      <c r="AE26" s="20"/>
      <c r="AF26" s="203"/>
      <c r="AG26" s="202">
        <f t="shared" si="1"/>
        <v>19</v>
      </c>
      <c r="AH26" s="202">
        <f t="shared" si="1"/>
        <v>24</v>
      </c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</row>
    <row r="27" spans="1:55" s="245" customFormat="1" ht="15">
      <c r="A27" s="257">
        <v>20</v>
      </c>
      <c r="B27" s="257">
        <v>1</v>
      </c>
      <c r="C27" s="259">
        <v>130</v>
      </c>
      <c r="D27" s="258">
        <v>6.5</v>
      </c>
      <c r="E27" s="258">
        <v>120</v>
      </c>
      <c r="F27" s="258">
        <v>6.5</v>
      </c>
      <c r="G27" s="258">
        <v>10</v>
      </c>
      <c r="H27" s="259">
        <v>8</v>
      </c>
      <c r="I27" s="258">
        <v>10</v>
      </c>
      <c r="J27" s="258">
        <v>30</v>
      </c>
      <c r="K27" s="258">
        <v>10</v>
      </c>
      <c r="L27" s="258">
        <v>70</v>
      </c>
      <c r="M27" s="258">
        <v>10</v>
      </c>
      <c r="N27" s="259">
        <v>10</v>
      </c>
      <c r="O27" s="258">
        <v>30</v>
      </c>
      <c r="P27" s="258">
        <v>5</v>
      </c>
      <c r="Q27" s="258">
        <v>1</v>
      </c>
      <c r="R27" s="258">
        <v>10</v>
      </c>
      <c r="S27" s="258">
        <v>10</v>
      </c>
      <c r="T27" s="259">
        <v>10</v>
      </c>
      <c r="U27" s="258">
        <v>40</v>
      </c>
      <c r="V27" s="258">
        <v>30</v>
      </c>
      <c r="W27" s="258">
        <v>1</v>
      </c>
      <c r="X27" s="258">
        <v>1</v>
      </c>
      <c r="Y27" s="258">
        <v>30</v>
      </c>
      <c r="Z27" s="259">
        <v>1</v>
      </c>
      <c r="AA27" s="258">
        <v>5</v>
      </c>
      <c r="AB27" s="258">
        <v>1</v>
      </c>
      <c r="AC27" s="203">
        <v>1</v>
      </c>
      <c r="AD27" s="20"/>
      <c r="AE27" s="20"/>
      <c r="AF27" s="203"/>
      <c r="AG27" s="202">
        <v>20</v>
      </c>
      <c r="AH27" s="202">
        <v>1</v>
      </c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</row>
    <row r="28" spans="1:55" s="245" customFormat="1" ht="15">
      <c r="A28" s="257">
        <f aca="true" t="shared" si="2" ref="A28:B31">A27+1</f>
        <v>21</v>
      </c>
      <c r="B28" s="257">
        <f t="shared" si="2"/>
        <v>2</v>
      </c>
      <c r="C28" s="259">
        <v>120</v>
      </c>
      <c r="D28" s="258">
        <v>6.5</v>
      </c>
      <c r="E28" s="258">
        <v>100</v>
      </c>
      <c r="F28" s="258">
        <v>6.5</v>
      </c>
      <c r="G28" s="258">
        <v>10</v>
      </c>
      <c r="H28" s="259">
        <v>7</v>
      </c>
      <c r="I28" s="258">
        <v>10</v>
      </c>
      <c r="J28" s="258">
        <v>30</v>
      </c>
      <c r="K28" s="258">
        <v>10</v>
      </c>
      <c r="L28" s="258">
        <v>70</v>
      </c>
      <c r="M28" s="258">
        <v>10</v>
      </c>
      <c r="N28" s="259">
        <v>10</v>
      </c>
      <c r="O28" s="258">
        <v>30</v>
      </c>
      <c r="P28" s="258">
        <v>5</v>
      </c>
      <c r="Q28" s="258">
        <v>1</v>
      </c>
      <c r="R28" s="258">
        <v>10</v>
      </c>
      <c r="S28" s="258">
        <v>10</v>
      </c>
      <c r="T28" s="259">
        <v>10</v>
      </c>
      <c r="U28" s="258">
        <v>30</v>
      </c>
      <c r="V28" s="258">
        <v>30</v>
      </c>
      <c r="W28" s="258">
        <v>1</v>
      </c>
      <c r="X28" s="258">
        <v>1</v>
      </c>
      <c r="Y28" s="258">
        <v>20</v>
      </c>
      <c r="Z28" s="259">
        <v>1</v>
      </c>
      <c r="AA28" s="258">
        <v>5</v>
      </c>
      <c r="AB28" s="258">
        <v>1</v>
      </c>
      <c r="AC28" s="203">
        <v>1</v>
      </c>
      <c r="AD28" s="20"/>
      <c r="AE28" s="20"/>
      <c r="AF28" s="203"/>
      <c r="AG28" s="202">
        <f aca="true" t="shared" si="3" ref="AG28:AH31">AG27+1</f>
        <v>21</v>
      </c>
      <c r="AH28" s="202">
        <f t="shared" si="3"/>
        <v>2</v>
      </c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</row>
    <row r="29" spans="1:55" s="245" customFormat="1" ht="15">
      <c r="A29" s="257">
        <f t="shared" si="2"/>
        <v>22</v>
      </c>
      <c r="B29" s="257">
        <f t="shared" si="2"/>
        <v>3</v>
      </c>
      <c r="C29" s="259">
        <v>100</v>
      </c>
      <c r="D29" s="258">
        <v>6.5</v>
      </c>
      <c r="E29" s="258">
        <v>90</v>
      </c>
      <c r="F29" s="258">
        <v>6.5</v>
      </c>
      <c r="G29" s="258">
        <v>10</v>
      </c>
      <c r="H29" s="259">
        <v>5</v>
      </c>
      <c r="I29" s="258">
        <v>10</v>
      </c>
      <c r="J29" s="258">
        <v>30</v>
      </c>
      <c r="K29" s="258">
        <v>10</v>
      </c>
      <c r="L29" s="258">
        <v>60</v>
      </c>
      <c r="M29" s="258">
        <v>10</v>
      </c>
      <c r="N29" s="259">
        <v>10</v>
      </c>
      <c r="O29" s="258">
        <v>20</v>
      </c>
      <c r="P29" s="258">
        <v>5</v>
      </c>
      <c r="Q29" s="258">
        <v>1</v>
      </c>
      <c r="R29" s="258">
        <v>10</v>
      </c>
      <c r="S29" s="258">
        <v>10</v>
      </c>
      <c r="T29" s="259">
        <v>10</v>
      </c>
      <c r="U29" s="258">
        <v>30</v>
      </c>
      <c r="V29" s="258">
        <v>20</v>
      </c>
      <c r="W29" s="258">
        <v>1</v>
      </c>
      <c r="X29" s="258">
        <v>1</v>
      </c>
      <c r="Y29" s="258">
        <v>10</v>
      </c>
      <c r="Z29" s="259">
        <v>1</v>
      </c>
      <c r="AA29" s="258">
        <v>5</v>
      </c>
      <c r="AB29" s="258">
        <v>1</v>
      </c>
      <c r="AC29" s="203">
        <v>1</v>
      </c>
      <c r="AD29" s="20"/>
      <c r="AE29" s="20"/>
      <c r="AF29" s="203"/>
      <c r="AG29" s="202">
        <f t="shared" si="3"/>
        <v>22</v>
      </c>
      <c r="AH29" s="202">
        <f t="shared" si="3"/>
        <v>3</v>
      </c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</row>
    <row r="30" spans="1:55" s="244" customFormat="1" ht="15">
      <c r="A30" s="284">
        <f t="shared" si="2"/>
        <v>23</v>
      </c>
      <c r="B30" s="284">
        <f t="shared" si="2"/>
        <v>4</v>
      </c>
      <c r="C30" s="283">
        <v>55</v>
      </c>
      <c r="D30" s="258">
        <v>6.5</v>
      </c>
      <c r="E30" s="265">
        <v>60</v>
      </c>
      <c r="F30" s="258">
        <v>6.5</v>
      </c>
      <c r="G30" s="265">
        <v>10</v>
      </c>
      <c r="H30" s="283">
        <v>5</v>
      </c>
      <c r="I30" s="265">
        <v>10</v>
      </c>
      <c r="J30" s="258">
        <v>40</v>
      </c>
      <c r="K30" s="265">
        <v>10</v>
      </c>
      <c r="L30" s="265">
        <v>50</v>
      </c>
      <c r="M30" s="258">
        <v>10</v>
      </c>
      <c r="N30" s="283">
        <v>10</v>
      </c>
      <c r="O30" s="265">
        <v>20</v>
      </c>
      <c r="P30" s="265">
        <v>5</v>
      </c>
      <c r="Q30" s="258">
        <v>1</v>
      </c>
      <c r="R30" s="265">
        <v>10</v>
      </c>
      <c r="S30" s="258">
        <v>10</v>
      </c>
      <c r="T30" s="283">
        <v>10</v>
      </c>
      <c r="U30" s="265">
        <v>20</v>
      </c>
      <c r="V30" s="265">
        <v>10</v>
      </c>
      <c r="W30" s="265">
        <v>1</v>
      </c>
      <c r="X30" s="258">
        <v>1</v>
      </c>
      <c r="Y30" s="265">
        <v>5</v>
      </c>
      <c r="Z30" s="259">
        <v>1</v>
      </c>
      <c r="AA30" s="265">
        <v>5</v>
      </c>
      <c r="AB30" s="265">
        <v>1</v>
      </c>
      <c r="AC30" s="258">
        <v>1</v>
      </c>
      <c r="AD30" s="283"/>
      <c r="AE30" s="283"/>
      <c r="AF30" s="265"/>
      <c r="AG30" s="284">
        <f t="shared" si="3"/>
        <v>23</v>
      </c>
      <c r="AH30" s="284">
        <f t="shared" si="3"/>
        <v>4</v>
      </c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</row>
    <row r="31" spans="1:55" s="245" customFormat="1" ht="15">
      <c r="A31" s="257">
        <f t="shared" si="2"/>
        <v>24</v>
      </c>
      <c r="B31" s="257">
        <f t="shared" si="2"/>
        <v>5</v>
      </c>
      <c r="C31" s="259">
        <v>50</v>
      </c>
      <c r="D31" s="258">
        <v>6.5</v>
      </c>
      <c r="E31" s="258">
        <v>60</v>
      </c>
      <c r="F31" s="258">
        <v>6.5</v>
      </c>
      <c r="G31" s="258">
        <v>10</v>
      </c>
      <c r="H31" s="259">
        <v>1</v>
      </c>
      <c r="I31" s="258">
        <v>10</v>
      </c>
      <c r="J31" s="258">
        <v>30</v>
      </c>
      <c r="K31" s="258">
        <v>10</v>
      </c>
      <c r="L31" s="258">
        <v>50</v>
      </c>
      <c r="M31" s="258">
        <v>10</v>
      </c>
      <c r="N31" s="259">
        <v>10</v>
      </c>
      <c r="O31" s="258">
        <v>20</v>
      </c>
      <c r="P31" s="258">
        <v>5</v>
      </c>
      <c r="Q31" s="258">
        <v>1</v>
      </c>
      <c r="R31" s="258">
        <v>10</v>
      </c>
      <c r="S31" s="258">
        <v>1</v>
      </c>
      <c r="T31" s="259">
        <v>10</v>
      </c>
      <c r="U31" s="258">
        <v>10</v>
      </c>
      <c r="V31" s="258">
        <v>10</v>
      </c>
      <c r="W31" s="258">
        <v>1</v>
      </c>
      <c r="X31" s="258">
        <v>1</v>
      </c>
      <c r="Y31" s="258">
        <v>5</v>
      </c>
      <c r="Z31" s="259">
        <v>1</v>
      </c>
      <c r="AA31" s="258">
        <v>5</v>
      </c>
      <c r="AB31" s="258">
        <v>1</v>
      </c>
      <c r="AC31" s="203">
        <v>1</v>
      </c>
      <c r="AD31" s="20"/>
      <c r="AE31" s="20"/>
      <c r="AF31" s="203"/>
      <c r="AG31" s="202">
        <f t="shared" si="3"/>
        <v>24</v>
      </c>
      <c r="AH31" s="202">
        <f t="shared" si="3"/>
        <v>5</v>
      </c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</row>
    <row r="32" spans="1:55" ht="15">
      <c r="A32" s="209"/>
      <c r="B32" s="296"/>
      <c r="C32" s="296"/>
      <c r="D32" s="296"/>
      <c r="E32" s="296"/>
      <c r="F32" s="296"/>
      <c r="G32" s="297"/>
      <c r="H32" s="298"/>
      <c r="I32" s="296"/>
      <c r="J32" s="298"/>
      <c r="K32" s="296"/>
      <c r="L32" s="297"/>
      <c r="M32" s="299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09"/>
      <c r="AD32" s="209"/>
      <c r="AE32" s="209"/>
      <c r="AF32" s="209"/>
      <c r="AG32" s="209"/>
      <c r="AH32" s="209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</row>
    <row r="33" spans="5:55" ht="15">
      <c r="E33" s="387"/>
      <c r="F33" s="387"/>
      <c r="G33" s="387"/>
      <c r="H33" s="388" t="s">
        <v>358</v>
      </c>
      <c r="I33" s="389"/>
      <c r="J33" s="389"/>
      <c r="K33" s="390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</row>
    <row r="34" spans="5:55" ht="15">
      <c r="E34" s="387"/>
      <c r="F34" s="387"/>
      <c r="G34" s="387"/>
      <c r="H34" s="391" t="s">
        <v>28</v>
      </c>
      <c r="I34" s="391"/>
      <c r="J34" s="391" t="s">
        <v>17</v>
      </c>
      <c r="K34" s="391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</row>
    <row r="35" spans="5:55" ht="15">
      <c r="E35" s="387"/>
      <c r="F35" s="387"/>
      <c r="G35" s="387"/>
      <c r="H35" s="193" t="s">
        <v>359</v>
      </c>
      <c r="I35" s="193" t="s">
        <v>170</v>
      </c>
      <c r="J35" s="193" t="s">
        <v>359</v>
      </c>
      <c r="K35" s="193" t="s">
        <v>170</v>
      </c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</row>
    <row r="36" spans="5:55" ht="15">
      <c r="E36" s="387" t="s">
        <v>400</v>
      </c>
      <c r="F36" s="387"/>
      <c r="G36" s="387"/>
      <c r="H36" s="193">
        <v>8747.88</v>
      </c>
      <c r="I36" s="193">
        <v>2175.26</v>
      </c>
      <c r="J36" s="193">
        <v>7537.13</v>
      </c>
      <c r="K36" s="193">
        <v>1787.74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</row>
    <row r="37" spans="5:55" ht="15">
      <c r="E37" s="387" t="s">
        <v>401</v>
      </c>
      <c r="F37" s="387"/>
      <c r="G37" s="387"/>
      <c r="H37" s="193">
        <v>8751.81</v>
      </c>
      <c r="I37" s="193">
        <v>2179.85</v>
      </c>
      <c r="J37" s="193">
        <v>7540.2</v>
      </c>
      <c r="K37" s="193">
        <v>1790.3</v>
      </c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</row>
    <row r="38" spans="35:55" ht="15"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</row>
  </sheetData>
  <sheetProtection/>
  <mergeCells count="17">
    <mergeCell ref="B1:F1"/>
    <mergeCell ref="B2:F2"/>
    <mergeCell ref="A4:A6"/>
    <mergeCell ref="B4:B6"/>
    <mergeCell ref="C4:D5"/>
    <mergeCell ref="E4:F5"/>
    <mergeCell ref="AG4:AG6"/>
    <mergeCell ref="AH4:AH6"/>
    <mergeCell ref="AF4:AF6"/>
    <mergeCell ref="E35:G35"/>
    <mergeCell ref="E36:G36"/>
    <mergeCell ref="E37:G37"/>
    <mergeCell ref="E33:G33"/>
    <mergeCell ref="H33:K33"/>
    <mergeCell ref="E34:G34"/>
    <mergeCell ref="H34:I34"/>
    <mergeCell ref="J34:K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zoomScalePageLayoutView="0" workbookViewId="0" topLeftCell="A16">
      <selection activeCell="L13" sqref="L13"/>
    </sheetView>
  </sheetViews>
  <sheetFormatPr defaultColWidth="9.140625" defaultRowHeight="15"/>
  <cols>
    <col min="1" max="1" width="9.140625" style="6" customWidth="1"/>
    <col min="2" max="2" width="5.28125" style="6" customWidth="1"/>
    <col min="3" max="18" width="9.140625" style="6" customWidth="1"/>
    <col min="19" max="19" width="6.28125" style="6" customWidth="1"/>
    <col min="20" max="20" width="6.7109375" style="6" customWidth="1"/>
    <col min="21" max="16384" width="9.140625" style="6" customWidth="1"/>
  </cols>
  <sheetData>
    <row r="1" spans="1:22" ht="15">
      <c r="A1" s="223"/>
      <c r="E1" s="216"/>
      <c r="L1" s="223"/>
      <c r="M1" s="209" t="s">
        <v>0</v>
      </c>
      <c r="N1" s="209"/>
      <c r="O1" s="209"/>
      <c r="P1" s="209"/>
      <c r="Q1" s="206"/>
      <c r="R1" s="217"/>
      <c r="S1" s="223"/>
      <c r="T1" s="216"/>
      <c r="V1" s="216"/>
    </row>
    <row r="2" spans="1:22" ht="15">
      <c r="A2" s="223"/>
      <c r="B2" s="400" t="s">
        <v>398</v>
      </c>
      <c r="C2" s="400"/>
      <c r="D2" s="400"/>
      <c r="E2" s="400"/>
      <c r="F2" s="400"/>
      <c r="G2" s="400"/>
      <c r="H2" s="400"/>
      <c r="I2" s="400"/>
      <c r="J2" s="400"/>
      <c r="K2" s="400"/>
      <c r="L2" s="223"/>
      <c r="M2" s="209" t="s">
        <v>238</v>
      </c>
      <c r="N2" s="209"/>
      <c r="O2" s="209"/>
      <c r="P2" s="209"/>
      <c r="Q2" s="206"/>
      <c r="R2" s="217"/>
      <c r="S2" s="223"/>
      <c r="T2" s="216"/>
      <c r="V2" s="216"/>
    </row>
    <row r="3" spans="1:22" ht="15">
      <c r="A3" s="223"/>
      <c r="E3" s="216"/>
      <c r="L3" s="223"/>
      <c r="M3" s="209"/>
      <c r="N3" s="209" t="s">
        <v>360</v>
      </c>
      <c r="O3" s="209"/>
      <c r="P3" s="209"/>
      <c r="Q3" s="206"/>
      <c r="R3" s="217"/>
      <c r="S3" s="223"/>
      <c r="T3" s="216"/>
      <c r="V3" s="216"/>
    </row>
    <row r="4" spans="1:22" ht="15">
      <c r="A4" s="223"/>
      <c r="E4" s="216"/>
      <c r="L4" s="223"/>
      <c r="M4" s="217"/>
      <c r="N4" s="223"/>
      <c r="O4" s="217"/>
      <c r="P4" s="217"/>
      <c r="Q4" s="223"/>
      <c r="R4" s="217"/>
      <c r="S4" s="223"/>
      <c r="T4" s="216"/>
      <c r="V4" s="216"/>
    </row>
    <row r="5" spans="1:21" ht="15">
      <c r="A5" s="399" t="s">
        <v>1</v>
      </c>
      <c r="B5" s="399" t="s">
        <v>11</v>
      </c>
      <c r="C5" s="401" t="s">
        <v>28</v>
      </c>
      <c r="D5" s="401"/>
      <c r="E5" s="402" t="s">
        <v>17</v>
      </c>
      <c r="F5" s="402"/>
      <c r="G5" s="227" t="s">
        <v>249</v>
      </c>
      <c r="H5" s="227" t="s">
        <v>250</v>
      </c>
      <c r="I5" s="228" t="s">
        <v>269</v>
      </c>
      <c r="J5" s="227" t="s">
        <v>252</v>
      </c>
      <c r="K5" s="228" t="s">
        <v>253</v>
      </c>
      <c r="L5" s="228" t="s">
        <v>254</v>
      </c>
      <c r="M5" s="227" t="s">
        <v>255</v>
      </c>
      <c r="N5" s="218" t="s">
        <v>256</v>
      </c>
      <c r="O5" s="224" t="s">
        <v>257</v>
      </c>
      <c r="P5" s="218" t="s">
        <v>258</v>
      </c>
      <c r="Q5" s="224" t="s">
        <v>259</v>
      </c>
      <c r="R5" s="218" t="s">
        <v>260</v>
      </c>
      <c r="S5" s="399" t="s">
        <v>1</v>
      </c>
      <c r="T5" s="399" t="s">
        <v>11</v>
      </c>
      <c r="U5" s="213"/>
    </row>
    <row r="6" spans="1:21" ht="15">
      <c r="A6" s="399"/>
      <c r="B6" s="399"/>
      <c r="C6" s="401"/>
      <c r="D6" s="401"/>
      <c r="E6" s="402"/>
      <c r="F6" s="402"/>
      <c r="G6" s="224"/>
      <c r="H6" s="224"/>
      <c r="I6" s="218"/>
      <c r="J6" s="224"/>
      <c r="K6" s="218"/>
      <c r="L6" s="218"/>
      <c r="M6" s="224"/>
      <c r="N6" s="218"/>
      <c r="O6" s="224"/>
      <c r="P6" s="218"/>
      <c r="Q6" s="224"/>
      <c r="R6" s="218"/>
      <c r="S6" s="399"/>
      <c r="T6" s="399"/>
      <c r="U6" s="213"/>
    </row>
    <row r="7" spans="1:21" ht="15">
      <c r="A7" s="399"/>
      <c r="B7" s="399"/>
      <c r="C7" s="224" t="s">
        <v>5</v>
      </c>
      <c r="D7" s="193" t="s">
        <v>6</v>
      </c>
      <c r="E7" s="218" t="s">
        <v>5</v>
      </c>
      <c r="F7" s="193" t="s">
        <v>6</v>
      </c>
      <c r="G7" s="224" t="s">
        <v>5</v>
      </c>
      <c r="H7" s="224" t="s">
        <v>5</v>
      </c>
      <c r="I7" s="218" t="s">
        <v>5</v>
      </c>
      <c r="J7" s="224" t="s">
        <v>5</v>
      </c>
      <c r="K7" s="218" t="s">
        <v>5</v>
      </c>
      <c r="L7" s="218" t="s">
        <v>5</v>
      </c>
      <c r="M7" s="224" t="s">
        <v>5</v>
      </c>
      <c r="N7" s="218" t="s">
        <v>5</v>
      </c>
      <c r="O7" s="224" t="s">
        <v>5</v>
      </c>
      <c r="P7" s="218" t="s">
        <v>5</v>
      </c>
      <c r="Q7" s="224" t="s">
        <v>5</v>
      </c>
      <c r="R7" s="218" t="s">
        <v>5</v>
      </c>
      <c r="S7" s="399"/>
      <c r="T7" s="399"/>
      <c r="U7" s="213"/>
    </row>
    <row r="8" spans="1:20" s="318" customFormat="1" ht="15">
      <c r="A8" s="329">
        <v>0</v>
      </c>
      <c r="B8" s="329">
        <v>5</v>
      </c>
      <c r="C8" s="330">
        <v>135</v>
      </c>
      <c r="D8" s="266">
        <v>6.4</v>
      </c>
      <c r="E8" s="266">
        <v>115</v>
      </c>
      <c r="F8" s="266">
        <v>6.2</v>
      </c>
      <c r="G8" s="330">
        <v>0</v>
      </c>
      <c r="H8" s="266">
        <v>30</v>
      </c>
      <c r="I8" s="266">
        <v>5</v>
      </c>
      <c r="J8" s="330">
        <v>50</v>
      </c>
      <c r="K8" s="266">
        <v>5</v>
      </c>
      <c r="L8" s="266">
        <v>40</v>
      </c>
      <c r="M8" s="266">
        <v>5</v>
      </c>
      <c r="N8" s="266">
        <v>10</v>
      </c>
      <c r="O8" s="330">
        <v>50</v>
      </c>
      <c r="P8" s="266">
        <v>50</v>
      </c>
      <c r="Q8" s="330">
        <v>0</v>
      </c>
      <c r="R8" s="266">
        <v>5</v>
      </c>
      <c r="S8" s="329">
        <v>0</v>
      </c>
      <c r="T8" s="329">
        <v>5</v>
      </c>
    </row>
    <row r="9" spans="1:20" s="320" customFormat="1" ht="15">
      <c r="A9" s="362">
        <v>1</v>
      </c>
      <c r="B9" s="362">
        <v>6</v>
      </c>
      <c r="C9" s="363">
        <v>135</v>
      </c>
      <c r="D9" s="314">
        <v>6.4</v>
      </c>
      <c r="E9" s="314">
        <v>115</v>
      </c>
      <c r="F9" s="314">
        <v>6.2</v>
      </c>
      <c r="G9" s="363">
        <v>0</v>
      </c>
      <c r="H9" s="314">
        <v>30</v>
      </c>
      <c r="I9" s="314">
        <v>5</v>
      </c>
      <c r="J9" s="363">
        <v>50</v>
      </c>
      <c r="K9" s="314">
        <v>5</v>
      </c>
      <c r="L9" s="314">
        <v>40</v>
      </c>
      <c r="M9" s="314">
        <v>5</v>
      </c>
      <c r="N9" s="314">
        <v>10</v>
      </c>
      <c r="O9" s="314">
        <v>50</v>
      </c>
      <c r="P9" s="314">
        <v>50</v>
      </c>
      <c r="Q9" s="363">
        <v>0</v>
      </c>
      <c r="R9" s="314">
        <v>5</v>
      </c>
      <c r="S9" s="362">
        <v>1</v>
      </c>
      <c r="T9" s="362">
        <v>6</v>
      </c>
    </row>
    <row r="10" spans="1:20" s="318" customFormat="1" ht="15">
      <c r="A10" s="329">
        <v>2</v>
      </c>
      <c r="B10" s="329">
        <v>7</v>
      </c>
      <c r="C10" s="330">
        <v>190</v>
      </c>
      <c r="D10" s="266">
        <v>6.4</v>
      </c>
      <c r="E10" s="266">
        <v>150</v>
      </c>
      <c r="F10" s="266">
        <v>6.25</v>
      </c>
      <c r="G10" s="330">
        <v>0</v>
      </c>
      <c r="H10" s="266">
        <v>40</v>
      </c>
      <c r="I10" s="266">
        <v>5</v>
      </c>
      <c r="J10" s="330">
        <v>80</v>
      </c>
      <c r="K10" s="266">
        <v>5</v>
      </c>
      <c r="L10" s="266">
        <v>55</v>
      </c>
      <c r="M10" s="266">
        <v>5</v>
      </c>
      <c r="N10" s="266">
        <v>10</v>
      </c>
      <c r="O10" s="266">
        <v>70</v>
      </c>
      <c r="P10" s="266">
        <v>65</v>
      </c>
      <c r="Q10" s="330">
        <v>0</v>
      </c>
      <c r="R10" s="266">
        <v>5</v>
      </c>
      <c r="S10" s="329">
        <v>2</v>
      </c>
      <c r="T10" s="329">
        <v>7</v>
      </c>
    </row>
    <row r="11" spans="1:20" s="318" customFormat="1" ht="15">
      <c r="A11" s="329">
        <v>3</v>
      </c>
      <c r="B11" s="329">
        <v>8</v>
      </c>
      <c r="C11" s="330">
        <v>225</v>
      </c>
      <c r="D11" s="266">
        <v>6.3</v>
      </c>
      <c r="E11" s="266">
        <v>165</v>
      </c>
      <c r="F11" s="266">
        <v>6.2</v>
      </c>
      <c r="G11" s="330">
        <v>0</v>
      </c>
      <c r="H11" s="266">
        <v>40</v>
      </c>
      <c r="I11" s="266">
        <v>5</v>
      </c>
      <c r="J11" s="330">
        <v>100</v>
      </c>
      <c r="K11" s="266">
        <v>5</v>
      </c>
      <c r="L11" s="266">
        <v>70</v>
      </c>
      <c r="M11" s="266">
        <v>5</v>
      </c>
      <c r="N11" s="266">
        <v>10</v>
      </c>
      <c r="O11" s="266">
        <v>80</v>
      </c>
      <c r="P11" s="266">
        <v>70</v>
      </c>
      <c r="Q11" s="330">
        <v>0</v>
      </c>
      <c r="R11" s="266">
        <v>5</v>
      </c>
      <c r="S11" s="329">
        <v>3</v>
      </c>
      <c r="T11" s="329">
        <v>8</v>
      </c>
    </row>
    <row r="12" spans="1:20" s="318" customFormat="1" ht="15">
      <c r="A12" s="329">
        <v>4</v>
      </c>
      <c r="B12" s="329">
        <f aca="true" t="shared" si="0" ref="B12:B27">B11+1</f>
        <v>9</v>
      </c>
      <c r="C12" s="330">
        <v>255</v>
      </c>
      <c r="D12" s="266">
        <v>6.3</v>
      </c>
      <c r="E12" s="266">
        <v>195</v>
      </c>
      <c r="F12" s="266">
        <v>6.2</v>
      </c>
      <c r="G12" s="330">
        <v>0</v>
      </c>
      <c r="H12" s="266">
        <v>40</v>
      </c>
      <c r="I12" s="266">
        <v>5</v>
      </c>
      <c r="J12" s="330">
        <v>130</v>
      </c>
      <c r="K12" s="266">
        <v>5</v>
      </c>
      <c r="L12" s="266">
        <v>70</v>
      </c>
      <c r="M12" s="266">
        <v>5</v>
      </c>
      <c r="N12" s="266">
        <v>10</v>
      </c>
      <c r="O12" s="266">
        <v>90</v>
      </c>
      <c r="P12" s="266">
        <v>90</v>
      </c>
      <c r="Q12" s="330">
        <v>0</v>
      </c>
      <c r="R12" s="266">
        <v>5</v>
      </c>
      <c r="S12" s="329">
        <v>4</v>
      </c>
      <c r="T12" s="329">
        <f aca="true" t="shared" si="1" ref="T12:T27">T11+1</f>
        <v>9</v>
      </c>
    </row>
    <row r="13" spans="1:20" s="318" customFormat="1" ht="15">
      <c r="A13" s="319">
        <v>5</v>
      </c>
      <c r="B13" s="319">
        <f t="shared" si="0"/>
        <v>10</v>
      </c>
      <c r="C13" s="330">
        <v>265</v>
      </c>
      <c r="D13" s="266">
        <v>6.3</v>
      </c>
      <c r="E13" s="266">
        <v>225</v>
      </c>
      <c r="F13" s="266">
        <v>6.2</v>
      </c>
      <c r="G13" s="330">
        <v>0</v>
      </c>
      <c r="H13" s="266">
        <v>40</v>
      </c>
      <c r="I13" s="266">
        <v>5</v>
      </c>
      <c r="J13" s="330">
        <v>130</v>
      </c>
      <c r="K13" s="266">
        <v>5</v>
      </c>
      <c r="L13" s="266">
        <v>80</v>
      </c>
      <c r="M13" s="266">
        <v>5</v>
      </c>
      <c r="N13" s="266">
        <v>10</v>
      </c>
      <c r="O13" s="266">
        <v>100</v>
      </c>
      <c r="P13" s="266">
        <v>100</v>
      </c>
      <c r="Q13" s="330">
        <v>0</v>
      </c>
      <c r="R13" s="266">
        <v>5</v>
      </c>
      <c r="S13" s="319">
        <v>5</v>
      </c>
      <c r="T13" s="319">
        <f t="shared" si="1"/>
        <v>10</v>
      </c>
    </row>
    <row r="14" spans="1:20" s="285" customFormat="1" ht="15">
      <c r="A14" s="329">
        <f aca="true" t="shared" si="2" ref="A14:A27">A13+1</f>
        <v>6</v>
      </c>
      <c r="B14" s="329">
        <f t="shared" si="0"/>
        <v>11</v>
      </c>
      <c r="C14" s="330">
        <v>300</v>
      </c>
      <c r="D14" s="266">
        <v>6.3</v>
      </c>
      <c r="E14" s="266">
        <v>235</v>
      </c>
      <c r="F14" s="266">
        <v>6.2</v>
      </c>
      <c r="G14" s="330">
        <v>0</v>
      </c>
      <c r="H14" s="266">
        <v>45</v>
      </c>
      <c r="I14" s="266">
        <v>5</v>
      </c>
      <c r="J14" s="330">
        <v>150</v>
      </c>
      <c r="K14" s="266">
        <v>5</v>
      </c>
      <c r="L14" s="266">
        <v>90</v>
      </c>
      <c r="M14" s="266">
        <v>5</v>
      </c>
      <c r="N14" s="266">
        <v>10</v>
      </c>
      <c r="O14" s="266">
        <v>110</v>
      </c>
      <c r="P14" s="266">
        <v>100</v>
      </c>
      <c r="Q14" s="330">
        <v>0</v>
      </c>
      <c r="R14" s="266">
        <v>5</v>
      </c>
      <c r="S14" s="329">
        <f aca="true" t="shared" si="3" ref="S14:S27">S13+1</f>
        <v>6</v>
      </c>
      <c r="T14" s="329">
        <f t="shared" si="1"/>
        <v>11</v>
      </c>
    </row>
    <row r="15" spans="1:20" s="321" customFormat="1" ht="15">
      <c r="A15" s="362">
        <f t="shared" si="2"/>
        <v>7</v>
      </c>
      <c r="B15" s="362">
        <f t="shared" si="0"/>
        <v>12</v>
      </c>
      <c r="C15" s="363">
        <v>295</v>
      </c>
      <c r="D15" s="314">
        <v>6.2</v>
      </c>
      <c r="E15" s="314">
        <v>235</v>
      </c>
      <c r="F15" s="314">
        <v>6.2</v>
      </c>
      <c r="G15" s="363">
        <v>0</v>
      </c>
      <c r="H15" s="314">
        <v>45</v>
      </c>
      <c r="I15" s="314">
        <v>5</v>
      </c>
      <c r="J15" s="363">
        <v>150</v>
      </c>
      <c r="K15" s="314">
        <v>5</v>
      </c>
      <c r="L15" s="314">
        <v>90</v>
      </c>
      <c r="M15" s="314">
        <v>5</v>
      </c>
      <c r="N15" s="314">
        <v>10</v>
      </c>
      <c r="O15" s="314">
        <v>120</v>
      </c>
      <c r="P15" s="314">
        <v>100</v>
      </c>
      <c r="Q15" s="363">
        <v>0</v>
      </c>
      <c r="R15" s="314">
        <v>5</v>
      </c>
      <c r="S15" s="362">
        <f t="shared" si="3"/>
        <v>7</v>
      </c>
      <c r="T15" s="362">
        <f t="shared" si="1"/>
        <v>12</v>
      </c>
    </row>
    <row r="16" spans="1:20" s="318" customFormat="1" ht="15">
      <c r="A16" s="329">
        <f t="shared" si="2"/>
        <v>8</v>
      </c>
      <c r="B16" s="329">
        <f t="shared" si="0"/>
        <v>13</v>
      </c>
      <c r="C16" s="330">
        <v>295</v>
      </c>
      <c r="D16" s="266">
        <v>6.2</v>
      </c>
      <c r="E16" s="266">
        <v>205</v>
      </c>
      <c r="F16" s="368">
        <v>6.2</v>
      </c>
      <c r="G16" s="330">
        <v>0</v>
      </c>
      <c r="H16" s="266">
        <v>50</v>
      </c>
      <c r="I16" s="266">
        <v>5</v>
      </c>
      <c r="J16" s="330">
        <v>140</v>
      </c>
      <c r="K16" s="266">
        <v>5</v>
      </c>
      <c r="L16" s="266">
        <v>90</v>
      </c>
      <c r="M16" s="266">
        <v>5</v>
      </c>
      <c r="N16" s="266">
        <v>10</v>
      </c>
      <c r="O16" s="266">
        <v>100</v>
      </c>
      <c r="P16" s="266">
        <v>90</v>
      </c>
      <c r="Q16" s="330">
        <v>0</v>
      </c>
      <c r="R16" s="266">
        <v>5</v>
      </c>
      <c r="S16" s="329">
        <f t="shared" si="3"/>
        <v>8</v>
      </c>
      <c r="T16" s="329">
        <f t="shared" si="1"/>
        <v>13</v>
      </c>
    </row>
    <row r="17" spans="1:20" s="318" customFormat="1" ht="15">
      <c r="A17" s="329">
        <f t="shared" si="2"/>
        <v>9</v>
      </c>
      <c r="B17" s="329">
        <f t="shared" si="0"/>
        <v>14</v>
      </c>
      <c r="C17" s="330">
        <v>295</v>
      </c>
      <c r="D17" s="266">
        <v>6.2</v>
      </c>
      <c r="E17" s="266">
        <v>195</v>
      </c>
      <c r="F17" s="368">
        <v>6.2</v>
      </c>
      <c r="G17" s="330">
        <v>0</v>
      </c>
      <c r="H17" s="266">
        <v>50</v>
      </c>
      <c r="I17" s="266">
        <v>5</v>
      </c>
      <c r="J17" s="330">
        <v>140</v>
      </c>
      <c r="K17" s="266">
        <v>5</v>
      </c>
      <c r="L17" s="266">
        <v>90</v>
      </c>
      <c r="M17" s="266">
        <v>5</v>
      </c>
      <c r="N17" s="266">
        <v>10</v>
      </c>
      <c r="O17" s="266">
        <v>80</v>
      </c>
      <c r="P17" s="266">
        <v>90</v>
      </c>
      <c r="Q17" s="330">
        <v>0</v>
      </c>
      <c r="R17" s="266">
        <v>5</v>
      </c>
      <c r="S17" s="329">
        <f t="shared" si="3"/>
        <v>9</v>
      </c>
      <c r="T17" s="329">
        <f t="shared" si="1"/>
        <v>14</v>
      </c>
    </row>
    <row r="18" spans="1:20" s="321" customFormat="1" ht="15">
      <c r="A18" s="362">
        <f t="shared" si="2"/>
        <v>10</v>
      </c>
      <c r="B18" s="362">
        <f t="shared" si="0"/>
        <v>15</v>
      </c>
      <c r="C18" s="363">
        <v>295</v>
      </c>
      <c r="D18" s="314">
        <v>6.2</v>
      </c>
      <c r="E18" s="314">
        <v>185</v>
      </c>
      <c r="F18" s="369">
        <v>6.2</v>
      </c>
      <c r="G18" s="363">
        <v>0</v>
      </c>
      <c r="H18" s="363">
        <v>55</v>
      </c>
      <c r="I18" s="314">
        <v>0</v>
      </c>
      <c r="J18" s="363">
        <v>140</v>
      </c>
      <c r="K18" s="314">
        <v>5</v>
      </c>
      <c r="L18" s="314">
        <v>90</v>
      </c>
      <c r="M18" s="314">
        <v>5</v>
      </c>
      <c r="N18" s="314">
        <v>10</v>
      </c>
      <c r="O18" s="314">
        <v>80</v>
      </c>
      <c r="P18" s="314">
        <v>90</v>
      </c>
      <c r="Q18" s="363">
        <v>0</v>
      </c>
      <c r="R18" s="314">
        <v>5</v>
      </c>
      <c r="S18" s="362">
        <f t="shared" si="3"/>
        <v>10</v>
      </c>
      <c r="T18" s="362">
        <f t="shared" si="1"/>
        <v>15</v>
      </c>
    </row>
    <row r="19" spans="1:20" s="318" customFormat="1" ht="15">
      <c r="A19" s="329">
        <f t="shared" si="2"/>
        <v>11</v>
      </c>
      <c r="B19" s="329">
        <f t="shared" si="0"/>
        <v>16</v>
      </c>
      <c r="C19" s="330">
        <v>295</v>
      </c>
      <c r="D19" s="266">
        <v>6.2</v>
      </c>
      <c r="E19" s="266">
        <v>185</v>
      </c>
      <c r="F19" s="368">
        <v>6.2</v>
      </c>
      <c r="G19" s="330">
        <v>0</v>
      </c>
      <c r="H19" s="330">
        <v>55</v>
      </c>
      <c r="I19" s="266">
        <v>0</v>
      </c>
      <c r="J19" s="330">
        <v>140</v>
      </c>
      <c r="K19" s="266">
        <v>5</v>
      </c>
      <c r="L19" s="266">
        <v>90</v>
      </c>
      <c r="M19" s="266">
        <v>5</v>
      </c>
      <c r="N19" s="266">
        <v>10</v>
      </c>
      <c r="O19" s="266">
        <v>90</v>
      </c>
      <c r="P19" s="266">
        <v>90</v>
      </c>
      <c r="Q19" s="330">
        <v>0</v>
      </c>
      <c r="R19" s="266">
        <v>5</v>
      </c>
      <c r="S19" s="329">
        <f t="shared" si="3"/>
        <v>11</v>
      </c>
      <c r="T19" s="329">
        <f t="shared" si="1"/>
        <v>16</v>
      </c>
    </row>
    <row r="20" spans="1:20" s="318" customFormat="1" ht="15">
      <c r="A20" s="319">
        <f t="shared" si="2"/>
        <v>12</v>
      </c>
      <c r="B20" s="319">
        <f t="shared" si="0"/>
        <v>17</v>
      </c>
      <c r="C20" s="330">
        <v>290</v>
      </c>
      <c r="D20" s="266">
        <v>6.2</v>
      </c>
      <c r="E20" s="266">
        <v>195</v>
      </c>
      <c r="F20" s="368">
        <v>6.2</v>
      </c>
      <c r="G20" s="330">
        <v>0</v>
      </c>
      <c r="H20" s="330">
        <v>50</v>
      </c>
      <c r="I20" s="266">
        <v>0</v>
      </c>
      <c r="J20" s="330">
        <v>140</v>
      </c>
      <c r="K20" s="266">
        <v>5</v>
      </c>
      <c r="L20" s="266">
        <v>90</v>
      </c>
      <c r="M20" s="266">
        <v>5</v>
      </c>
      <c r="N20" s="266">
        <v>10</v>
      </c>
      <c r="O20" s="266">
        <v>110</v>
      </c>
      <c r="P20" s="266">
        <v>90</v>
      </c>
      <c r="Q20" s="330">
        <v>0</v>
      </c>
      <c r="R20" s="266">
        <v>5</v>
      </c>
      <c r="S20" s="319">
        <f t="shared" si="3"/>
        <v>12</v>
      </c>
      <c r="T20" s="319">
        <f t="shared" si="1"/>
        <v>17</v>
      </c>
    </row>
    <row r="21" spans="1:20" s="318" customFormat="1" ht="15">
      <c r="A21" s="329">
        <f t="shared" si="2"/>
        <v>13</v>
      </c>
      <c r="B21" s="329">
        <f t="shared" si="0"/>
        <v>18</v>
      </c>
      <c r="C21" s="330">
        <v>290</v>
      </c>
      <c r="D21" s="266">
        <v>6.2</v>
      </c>
      <c r="E21" s="266">
        <v>210</v>
      </c>
      <c r="F21" s="368">
        <v>6.2</v>
      </c>
      <c r="G21" s="330">
        <v>0</v>
      </c>
      <c r="H21" s="266">
        <v>50</v>
      </c>
      <c r="I21" s="266">
        <v>0</v>
      </c>
      <c r="J21" s="330">
        <v>140</v>
      </c>
      <c r="K21" s="266">
        <v>5</v>
      </c>
      <c r="L21" s="266">
        <v>90</v>
      </c>
      <c r="M21" s="266">
        <v>5</v>
      </c>
      <c r="N21" s="266">
        <v>10</v>
      </c>
      <c r="O21" s="266">
        <v>115</v>
      </c>
      <c r="P21" s="266">
        <v>85</v>
      </c>
      <c r="Q21" s="330">
        <v>0</v>
      </c>
      <c r="R21" s="266">
        <v>5</v>
      </c>
      <c r="S21" s="329">
        <f t="shared" si="3"/>
        <v>13</v>
      </c>
      <c r="T21" s="329">
        <f t="shared" si="1"/>
        <v>18</v>
      </c>
    </row>
    <row r="22" spans="1:20" s="318" customFormat="1" ht="15">
      <c r="A22" s="329">
        <f t="shared" si="2"/>
        <v>14</v>
      </c>
      <c r="B22" s="329">
        <f t="shared" si="0"/>
        <v>19</v>
      </c>
      <c r="C22" s="330">
        <v>270</v>
      </c>
      <c r="D22" s="266">
        <v>6.2</v>
      </c>
      <c r="E22" s="266">
        <v>215</v>
      </c>
      <c r="F22" s="368">
        <v>6.2</v>
      </c>
      <c r="G22" s="330">
        <v>0</v>
      </c>
      <c r="H22" s="266">
        <v>50</v>
      </c>
      <c r="I22" s="266">
        <v>0</v>
      </c>
      <c r="J22" s="330">
        <v>140</v>
      </c>
      <c r="K22" s="266">
        <v>5</v>
      </c>
      <c r="L22" s="266">
        <v>90</v>
      </c>
      <c r="M22" s="266">
        <v>5</v>
      </c>
      <c r="N22" s="266">
        <v>10</v>
      </c>
      <c r="O22" s="266">
        <v>110</v>
      </c>
      <c r="P22" s="266">
        <v>90</v>
      </c>
      <c r="Q22" s="330">
        <v>0</v>
      </c>
      <c r="R22" s="266">
        <v>5</v>
      </c>
      <c r="S22" s="329">
        <f t="shared" si="3"/>
        <v>14</v>
      </c>
      <c r="T22" s="329">
        <f t="shared" si="1"/>
        <v>19</v>
      </c>
    </row>
    <row r="23" spans="1:20" s="285" customFormat="1" ht="15">
      <c r="A23" s="319">
        <f t="shared" si="2"/>
        <v>15</v>
      </c>
      <c r="B23" s="319">
        <f t="shared" si="0"/>
        <v>20</v>
      </c>
      <c r="C23" s="330">
        <v>270</v>
      </c>
      <c r="D23" s="330">
        <v>6.2</v>
      </c>
      <c r="E23" s="266">
        <v>225</v>
      </c>
      <c r="F23" s="368">
        <v>6.2</v>
      </c>
      <c r="G23" s="330">
        <v>0</v>
      </c>
      <c r="H23" s="266">
        <v>50</v>
      </c>
      <c r="I23" s="266">
        <v>0</v>
      </c>
      <c r="J23" s="330">
        <v>120</v>
      </c>
      <c r="K23" s="266">
        <v>5</v>
      </c>
      <c r="L23" s="266">
        <v>90</v>
      </c>
      <c r="M23" s="266">
        <v>5</v>
      </c>
      <c r="N23" s="266">
        <v>10</v>
      </c>
      <c r="O23" s="266">
        <v>105</v>
      </c>
      <c r="P23" s="266">
        <v>95</v>
      </c>
      <c r="Q23" s="330">
        <v>0</v>
      </c>
      <c r="R23" s="266">
        <v>5</v>
      </c>
      <c r="S23" s="319">
        <f t="shared" si="3"/>
        <v>15</v>
      </c>
      <c r="T23" s="319">
        <f t="shared" si="1"/>
        <v>20</v>
      </c>
    </row>
    <row r="24" spans="1:20" s="318" customFormat="1" ht="15">
      <c r="A24" s="329">
        <f t="shared" si="2"/>
        <v>16</v>
      </c>
      <c r="B24" s="329">
        <f t="shared" si="0"/>
        <v>21</v>
      </c>
      <c r="C24" s="330">
        <v>260</v>
      </c>
      <c r="D24" s="266">
        <v>6.2</v>
      </c>
      <c r="E24" s="266">
        <v>225</v>
      </c>
      <c r="F24" s="368">
        <v>6.2</v>
      </c>
      <c r="G24" s="330">
        <v>0</v>
      </c>
      <c r="H24" s="266">
        <v>55</v>
      </c>
      <c r="I24" s="266">
        <v>0</v>
      </c>
      <c r="J24" s="330">
        <v>120</v>
      </c>
      <c r="K24" s="266">
        <v>5</v>
      </c>
      <c r="L24" s="266">
        <v>85</v>
      </c>
      <c r="M24" s="266">
        <v>5</v>
      </c>
      <c r="N24" s="266">
        <v>10</v>
      </c>
      <c r="O24" s="266">
        <v>105</v>
      </c>
      <c r="P24" s="266">
        <v>95</v>
      </c>
      <c r="Q24" s="330">
        <v>0</v>
      </c>
      <c r="R24" s="266">
        <v>5</v>
      </c>
      <c r="S24" s="329">
        <f t="shared" si="3"/>
        <v>16</v>
      </c>
      <c r="T24" s="329">
        <f t="shared" si="1"/>
        <v>21</v>
      </c>
    </row>
    <row r="25" spans="1:20" s="318" customFormat="1" ht="15">
      <c r="A25" s="329">
        <f t="shared" si="2"/>
        <v>17</v>
      </c>
      <c r="B25" s="329">
        <f t="shared" si="0"/>
        <v>22</v>
      </c>
      <c r="C25" s="330">
        <v>260</v>
      </c>
      <c r="D25" s="266">
        <v>6.2</v>
      </c>
      <c r="E25" s="266">
        <v>225</v>
      </c>
      <c r="F25" s="368">
        <v>6.2</v>
      </c>
      <c r="G25" s="330">
        <v>0</v>
      </c>
      <c r="H25" s="266">
        <v>55</v>
      </c>
      <c r="I25" s="266">
        <v>0</v>
      </c>
      <c r="J25" s="330">
        <v>120</v>
      </c>
      <c r="K25" s="266">
        <v>5</v>
      </c>
      <c r="L25" s="266">
        <v>85</v>
      </c>
      <c r="M25" s="266">
        <v>5</v>
      </c>
      <c r="N25" s="266">
        <v>10</v>
      </c>
      <c r="O25" s="266">
        <v>105</v>
      </c>
      <c r="P25" s="266">
        <v>95</v>
      </c>
      <c r="Q25" s="330">
        <v>0</v>
      </c>
      <c r="R25" s="266">
        <v>5</v>
      </c>
      <c r="S25" s="329">
        <f t="shared" si="3"/>
        <v>17</v>
      </c>
      <c r="T25" s="329">
        <f t="shared" si="1"/>
        <v>22</v>
      </c>
    </row>
    <row r="26" spans="1:20" s="321" customFormat="1" ht="15">
      <c r="A26" s="362">
        <f t="shared" si="2"/>
        <v>18</v>
      </c>
      <c r="B26" s="362">
        <f t="shared" si="0"/>
        <v>23</v>
      </c>
      <c r="C26" s="363">
        <v>265</v>
      </c>
      <c r="D26" s="314">
        <v>6.2</v>
      </c>
      <c r="E26" s="314">
        <v>165</v>
      </c>
      <c r="F26" s="369">
        <v>6.2</v>
      </c>
      <c r="G26" s="363">
        <v>0</v>
      </c>
      <c r="H26" s="314">
        <v>55</v>
      </c>
      <c r="I26" s="314">
        <v>0</v>
      </c>
      <c r="J26" s="363">
        <v>120</v>
      </c>
      <c r="K26" s="314">
        <v>5</v>
      </c>
      <c r="L26" s="314">
        <v>80</v>
      </c>
      <c r="M26" s="314">
        <v>5</v>
      </c>
      <c r="N26" s="314">
        <v>10</v>
      </c>
      <c r="O26" s="314">
        <v>105</v>
      </c>
      <c r="P26" s="314">
        <v>95</v>
      </c>
      <c r="Q26" s="363">
        <v>0</v>
      </c>
      <c r="R26" s="314">
        <v>5</v>
      </c>
      <c r="S26" s="362">
        <f t="shared" si="3"/>
        <v>18</v>
      </c>
      <c r="T26" s="362">
        <f t="shared" si="1"/>
        <v>23</v>
      </c>
    </row>
    <row r="27" spans="1:20" s="318" customFormat="1" ht="15">
      <c r="A27" s="329">
        <f t="shared" si="2"/>
        <v>19</v>
      </c>
      <c r="B27" s="329">
        <f t="shared" si="0"/>
        <v>24</v>
      </c>
      <c r="C27" s="330">
        <v>265</v>
      </c>
      <c r="D27" s="266">
        <v>6.2</v>
      </c>
      <c r="E27" s="266">
        <v>135</v>
      </c>
      <c r="F27" s="368">
        <v>6.2</v>
      </c>
      <c r="G27" s="330">
        <v>0</v>
      </c>
      <c r="H27" s="266">
        <v>55</v>
      </c>
      <c r="I27" s="266">
        <v>0</v>
      </c>
      <c r="J27" s="330">
        <v>110</v>
      </c>
      <c r="K27" s="266">
        <v>5</v>
      </c>
      <c r="L27" s="266">
        <v>80</v>
      </c>
      <c r="M27" s="266">
        <v>5</v>
      </c>
      <c r="N27" s="266">
        <v>10</v>
      </c>
      <c r="O27" s="266">
        <v>105</v>
      </c>
      <c r="P27" s="266">
        <v>95</v>
      </c>
      <c r="Q27" s="330">
        <v>0</v>
      </c>
      <c r="R27" s="266">
        <v>5</v>
      </c>
      <c r="S27" s="329">
        <f t="shared" si="3"/>
        <v>19</v>
      </c>
      <c r="T27" s="329">
        <f t="shared" si="1"/>
        <v>24</v>
      </c>
    </row>
    <row r="28" spans="1:20" s="318" customFormat="1" ht="15">
      <c r="A28" s="329">
        <v>20</v>
      </c>
      <c r="B28" s="329">
        <v>1</v>
      </c>
      <c r="C28" s="330">
        <v>200</v>
      </c>
      <c r="D28" s="266">
        <v>6.3</v>
      </c>
      <c r="E28" s="266">
        <v>130</v>
      </c>
      <c r="F28" s="368">
        <v>6.2</v>
      </c>
      <c r="G28" s="330">
        <v>0</v>
      </c>
      <c r="H28" s="266">
        <v>30</v>
      </c>
      <c r="I28" s="266">
        <v>0</v>
      </c>
      <c r="J28" s="330">
        <v>110</v>
      </c>
      <c r="K28" s="266">
        <v>5</v>
      </c>
      <c r="L28" s="266">
        <v>60</v>
      </c>
      <c r="M28" s="266">
        <v>5</v>
      </c>
      <c r="N28" s="266">
        <v>10</v>
      </c>
      <c r="O28" s="266">
        <v>80</v>
      </c>
      <c r="P28" s="266">
        <v>70</v>
      </c>
      <c r="Q28" s="330">
        <v>0</v>
      </c>
      <c r="R28" s="266">
        <v>5</v>
      </c>
      <c r="S28" s="329">
        <v>20</v>
      </c>
      <c r="T28" s="329">
        <v>1</v>
      </c>
    </row>
    <row r="29" spans="1:20" s="318" customFormat="1" ht="15">
      <c r="A29" s="329">
        <f aca="true" t="shared" si="4" ref="A29:B32">A28+1</f>
        <v>21</v>
      </c>
      <c r="B29" s="329">
        <f t="shared" si="4"/>
        <v>2</v>
      </c>
      <c r="C29" s="330">
        <v>165</v>
      </c>
      <c r="D29" s="266">
        <v>6.3</v>
      </c>
      <c r="E29" s="266">
        <v>130</v>
      </c>
      <c r="F29" s="368">
        <v>6.2</v>
      </c>
      <c r="G29" s="330">
        <v>0</v>
      </c>
      <c r="H29" s="266">
        <v>30</v>
      </c>
      <c r="I29" s="266">
        <v>0</v>
      </c>
      <c r="J29" s="330">
        <v>100</v>
      </c>
      <c r="K29" s="266">
        <v>5</v>
      </c>
      <c r="L29" s="266">
        <v>40</v>
      </c>
      <c r="M29" s="266">
        <v>5</v>
      </c>
      <c r="N29" s="266">
        <v>10</v>
      </c>
      <c r="O29" s="266">
        <v>70</v>
      </c>
      <c r="P29" s="266">
        <v>50</v>
      </c>
      <c r="Q29" s="330">
        <v>0</v>
      </c>
      <c r="R29" s="266">
        <v>5</v>
      </c>
      <c r="S29" s="329">
        <f aca="true" t="shared" si="5" ref="S29:T32">S28+1</f>
        <v>21</v>
      </c>
      <c r="T29" s="329">
        <f t="shared" si="5"/>
        <v>2</v>
      </c>
    </row>
    <row r="30" spans="1:20" s="318" customFormat="1" ht="15">
      <c r="A30" s="329">
        <f t="shared" si="4"/>
        <v>22</v>
      </c>
      <c r="B30" s="329">
        <f t="shared" si="4"/>
        <v>3</v>
      </c>
      <c r="C30" s="330">
        <v>130</v>
      </c>
      <c r="D30" s="330">
        <v>6.3</v>
      </c>
      <c r="E30" s="266">
        <v>130</v>
      </c>
      <c r="F30" s="368">
        <v>6.2</v>
      </c>
      <c r="G30" s="330">
        <v>0</v>
      </c>
      <c r="H30" s="266">
        <v>30</v>
      </c>
      <c r="I30" s="266">
        <v>0</v>
      </c>
      <c r="J30" s="330">
        <v>80</v>
      </c>
      <c r="K30" s="266">
        <v>5</v>
      </c>
      <c r="L30" s="266">
        <v>40</v>
      </c>
      <c r="M30" s="266">
        <v>5</v>
      </c>
      <c r="N30" s="266">
        <v>10</v>
      </c>
      <c r="O30" s="266">
        <v>65</v>
      </c>
      <c r="P30" s="266">
        <v>50</v>
      </c>
      <c r="Q30" s="330">
        <v>0</v>
      </c>
      <c r="R30" s="266">
        <v>5</v>
      </c>
      <c r="S30" s="329">
        <f t="shared" si="5"/>
        <v>22</v>
      </c>
      <c r="T30" s="329">
        <f t="shared" si="5"/>
        <v>3</v>
      </c>
    </row>
    <row r="31" spans="1:20" s="285" customFormat="1" ht="15">
      <c r="A31" s="319">
        <f t="shared" si="4"/>
        <v>23</v>
      </c>
      <c r="B31" s="319">
        <f t="shared" si="4"/>
        <v>4</v>
      </c>
      <c r="C31" s="330">
        <v>130</v>
      </c>
      <c r="D31" s="330">
        <v>6.3</v>
      </c>
      <c r="E31" s="266">
        <v>130</v>
      </c>
      <c r="F31" s="368">
        <v>6.2</v>
      </c>
      <c r="G31" s="330">
        <v>0</v>
      </c>
      <c r="H31" s="266">
        <v>30</v>
      </c>
      <c r="I31" s="266">
        <v>0</v>
      </c>
      <c r="J31" s="330">
        <v>50</v>
      </c>
      <c r="K31" s="266">
        <v>5</v>
      </c>
      <c r="L31" s="266">
        <v>40</v>
      </c>
      <c r="M31" s="266">
        <v>5</v>
      </c>
      <c r="N31" s="266">
        <v>10</v>
      </c>
      <c r="O31" s="266">
        <v>65</v>
      </c>
      <c r="P31" s="266">
        <v>50</v>
      </c>
      <c r="Q31" s="330">
        <v>0</v>
      </c>
      <c r="R31" s="266">
        <v>5</v>
      </c>
      <c r="S31" s="319">
        <f t="shared" si="5"/>
        <v>23</v>
      </c>
      <c r="T31" s="319">
        <f t="shared" si="5"/>
        <v>4</v>
      </c>
    </row>
    <row r="32" spans="1:20" s="318" customFormat="1" ht="15">
      <c r="A32" s="329">
        <f t="shared" si="4"/>
        <v>24</v>
      </c>
      <c r="B32" s="329">
        <f t="shared" si="4"/>
        <v>5</v>
      </c>
      <c r="C32" s="330">
        <v>130</v>
      </c>
      <c r="D32" s="266">
        <v>6.3</v>
      </c>
      <c r="E32" s="266">
        <v>120</v>
      </c>
      <c r="F32" s="266">
        <v>6.2</v>
      </c>
      <c r="G32" s="330">
        <v>0</v>
      </c>
      <c r="H32" s="266">
        <v>30</v>
      </c>
      <c r="I32" s="266">
        <v>0</v>
      </c>
      <c r="J32" s="330">
        <v>50</v>
      </c>
      <c r="K32" s="266">
        <v>5</v>
      </c>
      <c r="L32" s="266">
        <v>40</v>
      </c>
      <c r="M32" s="266">
        <v>5</v>
      </c>
      <c r="N32" s="266">
        <v>10</v>
      </c>
      <c r="O32" s="266">
        <v>65</v>
      </c>
      <c r="P32" s="266">
        <v>50</v>
      </c>
      <c r="Q32" s="330">
        <v>0</v>
      </c>
      <c r="R32" s="266">
        <v>5</v>
      </c>
      <c r="S32" s="329">
        <f t="shared" si="5"/>
        <v>24</v>
      </c>
      <c r="T32" s="329">
        <f t="shared" si="5"/>
        <v>5</v>
      </c>
    </row>
    <row r="33" spans="1:22" ht="15">
      <c r="A33" s="223"/>
      <c r="E33" s="219"/>
      <c r="F33" s="49"/>
      <c r="L33" s="223"/>
      <c r="M33" s="217"/>
      <c r="N33" s="223"/>
      <c r="O33" s="217"/>
      <c r="P33" s="217"/>
      <c r="Q33" s="223"/>
      <c r="R33" s="217"/>
      <c r="S33" s="223"/>
      <c r="T33" s="216"/>
      <c r="V33" s="216"/>
    </row>
    <row r="34" spans="1:22" ht="15">
      <c r="A34" s="223"/>
      <c r="L34" s="223"/>
      <c r="M34" s="217"/>
      <c r="N34" s="223"/>
      <c r="O34" s="217"/>
      <c r="P34" s="217"/>
      <c r="Q34" s="223"/>
      <c r="R34" s="217"/>
      <c r="S34" s="223"/>
      <c r="T34" s="216"/>
      <c r="V34" s="216"/>
    </row>
    <row r="37" spans="8:14" ht="15">
      <c r="H37" s="387"/>
      <c r="I37" s="387"/>
      <c r="J37" s="387"/>
      <c r="K37" s="388" t="s">
        <v>358</v>
      </c>
      <c r="L37" s="389"/>
      <c r="M37" s="389"/>
      <c r="N37" s="390"/>
    </row>
    <row r="38" spans="8:14" ht="15">
      <c r="H38" s="387"/>
      <c r="I38" s="387"/>
      <c r="J38" s="387"/>
      <c r="K38" s="391" t="s">
        <v>28</v>
      </c>
      <c r="L38" s="391"/>
      <c r="M38" s="391" t="s">
        <v>17</v>
      </c>
      <c r="N38" s="391"/>
    </row>
    <row r="39" spans="8:14" ht="15">
      <c r="H39" s="387"/>
      <c r="I39" s="387"/>
      <c r="J39" s="387"/>
      <c r="K39" s="193" t="s">
        <v>359</v>
      </c>
      <c r="L39" s="193" t="s">
        <v>170</v>
      </c>
      <c r="M39" s="193" t="s">
        <v>359</v>
      </c>
      <c r="N39" s="193" t="s">
        <v>170</v>
      </c>
    </row>
    <row r="40" spans="8:14" ht="15">
      <c r="H40" s="387" t="s">
        <v>400</v>
      </c>
      <c r="I40" s="387"/>
      <c r="J40" s="387"/>
      <c r="K40" s="193">
        <v>18300.16</v>
      </c>
      <c r="L40" s="193">
        <v>7184.08</v>
      </c>
      <c r="M40" s="193">
        <v>18658.92</v>
      </c>
      <c r="N40" s="193">
        <v>5896.15</v>
      </c>
    </row>
    <row r="41" spans="8:14" ht="15">
      <c r="H41" s="387" t="s">
        <v>401</v>
      </c>
      <c r="I41" s="387"/>
      <c r="J41" s="387"/>
      <c r="K41" s="193">
        <v>18305.46</v>
      </c>
      <c r="L41" s="193">
        <v>7185.88</v>
      </c>
      <c r="M41" s="193">
        <v>18664.03</v>
      </c>
      <c r="N41" s="193">
        <v>5897.63</v>
      </c>
    </row>
  </sheetData>
  <sheetProtection/>
  <mergeCells count="15">
    <mergeCell ref="T5:T7"/>
    <mergeCell ref="S5:S7"/>
    <mergeCell ref="B2:K2"/>
    <mergeCell ref="A5:A7"/>
    <mergeCell ref="B5:B7"/>
    <mergeCell ref="C5:D6"/>
    <mergeCell ref="E5:F6"/>
    <mergeCell ref="H39:J39"/>
    <mergeCell ref="H40:J40"/>
    <mergeCell ref="H41:J41"/>
    <mergeCell ref="H37:J37"/>
    <mergeCell ref="K37:N37"/>
    <mergeCell ref="H38:J38"/>
    <mergeCell ref="K38:L38"/>
    <mergeCell ref="M38: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Z309"/>
  <sheetViews>
    <sheetView zoomScale="80" zoomScaleNormal="80" zoomScalePageLayoutView="0" workbookViewId="0" topLeftCell="A259">
      <selection activeCell="I330" sqref="I330"/>
    </sheetView>
  </sheetViews>
  <sheetFormatPr defaultColWidth="9.140625" defaultRowHeight="15"/>
  <sheetData>
    <row r="4" spans="2:23" ht="15.7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2" t="s">
        <v>64</v>
      </c>
      <c r="O4" s="9"/>
      <c r="P4" s="9"/>
      <c r="Q4" s="9"/>
      <c r="R4" s="9"/>
      <c r="S4" s="9"/>
      <c r="T4" s="9"/>
      <c r="U4" s="22" t="s">
        <v>92</v>
      </c>
      <c r="V4" s="9"/>
      <c r="W4" s="9"/>
    </row>
    <row r="5" spans="2:23" ht="15">
      <c r="B5" s="9"/>
      <c r="C5" s="23" t="s">
        <v>54</v>
      </c>
      <c r="D5" s="24" t="s">
        <v>14</v>
      </c>
      <c r="E5" s="24" t="s">
        <v>55</v>
      </c>
      <c r="F5" s="24" t="s">
        <v>12</v>
      </c>
      <c r="G5" s="24" t="s">
        <v>13</v>
      </c>
      <c r="H5" s="25" t="s">
        <v>56</v>
      </c>
      <c r="I5" s="9"/>
      <c r="J5" s="9"/>
      <c r="K5" s="23" t="s">
        <v>54</v>
      </c>
      <c r="L5" s="24" t="s">
        <v>14</v>
      </c>
      <c r="M5" s="24" t="s">
        <v>55</v>
      </c>
      <c r="N5" s="24" t="s">
        <v>12</v>
      </c>
      <c r="O5" s="24" t="s">
        <v>13</v>
      </c>
      <c r="P5" s="25" t="s">
        <v>56</v>
      </c>
      <c r="Q5" s="9"/>
      <c r="R5" s="23" t="s">
        <v>54</v>
      </c>
      <c r="S5" s="24" t="s">
        <v>14</v>
      </c>
      <c r="T5" s="24" t="s">
        <v>55</v>
      </c>
      <c r="U5" s="24" t="s">
        <v>12</v>
      </c>
      <c r="V5" s="24" t="s">
        <v>13</v>
      </c>
      <c r="W5" s="25" t="s">
        <v>56</v>
      </c>
    </row>
    <row r="6" spans="2:23" ht="15">
      <c r="B6" s="9"/>
      <c r="C6" s="26">
        <v>1</v>
      </c>
      <c r="D6" s="10">
        <v>80</v>
      </c>
      <c r="E6" s="10">
        <v>10</v>
      </c>
      <c r="F6" s="27">
        <f>1.73*D6*E6*H6</f>
        <v>1371.989127249018</v>
      </c>
      <c r="G6" s="27">
        <f>F6*E12</f>
        <v>181.93909615714205</v>
      </c>
      <c r="H6" s="28">
        <f>COS(ATAN(E12))</f>
        <v>0.9913216237348397</v>
      </c>
      <c r="I6" s="9"/>
      <c r="J6" s="9"/>
      <c r="K6" s="26">
        <v>1</v>
      </c>
      <c r="L6" s="10">
        <v>61</v>
      </c>
      <c r="M6" s="10">
        <v>10.1</v>
      </c>
      <c r="N6" s="27">
        <f>1.73*L6*M6*P6</f>
        <v>1056.60312662265</v>
      </c>
      <c r="O6" s="27">
        <f>N6*M12</f>
        <v>140.115846428019</v>
      </c>
      <c r="P6" s="28">
        <f>COS(ATAN(M12))</f>
        <v>0.9913216237348397</v>
      </c>
      <c r="Q6" s="9"/>
      <c r="R6" s="26">
        <v>1</v>
      </c>
      <c r="S6" s="10">
        <v>120</v>
      </c>
      <c r="T6" s="10">
        <v>10.5</v>
      </c>
      <c r="U6" s="27">
        <f>1.73*S6*T6*W6</f>
        <v>2136.2039999999997</v>
      </c>
      <c r="V6" s="27">
        <f>U6*T13</f>
        <v>299.06856</v>
      </c>
      <c r="W6" s="28">
        <v>0.98</v>
      </c>
    </row>
    <row r="7" spans="2:23" ht="15">
      <c r="B7" s="9"/>
      <c r="C7" s="26">
        <v>6</v>
      </c>
      <c r="D7" s="10">
        <v>100</v>
      </c>
      <c r="E7" s="10">
        <v>10</v>
      </c>
      <c r="F7" s="27">
        <f>1.73*D7*E7*H6</f>
        <v>1714.9864090612725</v>
      </c>
      <c r="G7" s="27">
        <f>F7*E12</f>
        <v>227.42387019642754</v>
      </c>
      <c r="H7" s="28"/>
      <c r="I7" s="9"/>
      <c r="J7" s="9"/>
      <c r="K7" s="26">
        <v>6</v>
      </c>
      <c r="L7" s="10">
        <v>60</v>
      </c>
      <c r="M7" s="10">
        <v>10.1</v>
      </c>
      <c r="N7" s="27">
        <f>1.73*L7*M7*P6</f>
        <v>1039.281763891131</v>
      </c>
      <c r="O7" s="27">
        <f>N7*M12</f>
        <v>137.81886533903509</v>
      </c>
      <c r="P7" s="28"/>
      <c r="Q7" s="9"/>
      <c r="R7" s="26">
        <v>6</v>
      </c>
      <c r="S7" s="10">
        <v>140</v>
      </c>
      <c r="T7" s="10">
        <v>10.5</v>
      </c>
      <c r="U7" s="27">
        <f>1.73*S7*T7*W6</f>
        <v>2492.238</v>
      </c>
      <c r="V7" s="27">
        <f>U7*T13</f>
        <v>348.91332</v>
      </c>
      <c r="W7" s="28"/>
    </row>
    <row r="8" spans="2:23" ht="15">
      <c r="B8" s="9"/>
      <c r="C8" s="26">
        <v>15</v>
      </c>
      <c r="D8" s="10">
        <v>100</v>
      </c>
      <c r="E8" s="10">
        <v>10</v>
      </c>
      <c r="F8" s="27">
        <f>1.73*D8*E8*H6</f>
        <v>1714.9864090612725</v>
      </c>
      <c r="G8" s="27">
        <f>F8*E12</f>
        <v>227.42387019642754</v>
      </c>
      <c r="H8" s="28"/>
      <c r="I8" s="9"/>
      <c r="J8" s="9"/>
      <c r="K8" s="26">
        <v>15</v>
      </c>
      <c r="L8" s="10">
        <v>64</v>
      </c>
      <c r="M8" s="10">
        <v>10.1</v>
      </c>
      <c r="N8" s="27">
        <f>1.73*L8*M8*P6</f>
        <v>1108.5672148172066</v>
      </c>
      <c r="O8" s="27">
        <f>N8*M12</f>
        <v>147.00678969497076</v>
      </c>
      <c r="P8" s="28"/>
      <c r="Q8" s="9"/>
      <c r="R8" s="26">
        <v>15</v>
      </c>
      <c r="S8" s="10">
        <v>130</v>
      </c>
      <c r="T8" s="10">
        <v>10.5</v>
      </c>
      <c r="U8" s="27">
        <f>1.73*S8*T8*W6</f>
        <v>2314.221</v>
      </c>
      <c r="V8" s="27">
        <f>U8*T13</f>
        <v>323.99094</v>
      </c>
      <c r="W8" s="28"/>
    </row>
    <row r="9" spans="2:23" ht="15.75" thickBot="1">
      <c r="B9" s="9"/>
      <c r="C9" s="29">
        <v>18</v>
      </c>
      <c r="D9" s="30">
        <v>95</v>
      </c>
      <c r="E9" s="10">
        <v>10.2</v>
      </c>
      <c r="F9" s="31">
        <f>1.73*D9*E9*H6</f>
        <v>1661.821830380373</v>
      </c>
      <c r="G9" s="31">
        <f>F9*E12</f>
        <v>220.3737302203383</v>
      </c>
      <c r="H9" s="32"/>
      <c r="I9" s="9"/>
      <c r="J9" s="9"/>
      <c r="K9" s="29">
        <v>18</v>
      </c>
      <c r="L9" s="30">
        <v>71</v>
      </c>
      <c r="M9" s="10">
        <v>10.1</v>
      </c>
      <c r="N9" s="31">
        <f>1.73*L9*M9*P6</f>
        <v>1229.8167539378385</v>
      </c>
      <c r="O9" s="31">
        <f>N9*M12</f>
        <v>163.0856573178582</v>
      </c>
      <c r="P9" s="32"/>
      <c r="Q9" s="9"/>
      <c r="R9" s="29">
        <v>18</v>
      </c>
      <c r="S9" s="41">
        <v>130</v>
      </c>
      <c r="T9" s="41">
        <v>10.5</v>
      </c>
      <c r="U9" s="31">
        <f>1.73*S9*T9*W6</f>
        <v>2314.221</v>
      </c>
      <c r="V9" s="31">
        <f>U9*T13</f>
        <v>323.99094</v>
      </c>
      <c r="W9" s="60"/>
    </row>
    <row r="10" spans="2:23" ht="15.75" thickBot="1">
      <c r="B10" s="9" t="s">
        <v>57</v>
      </c>
      <c r="C10" s="9" t="s">
        <v>58</v>
      </c>
      <c r="D10" s="33">
        <v>2857.867</v>
      </c>
      <c r="E10" s="9"/>
      <c r="F10" s="9" t="s">
        <v>59</v>
      </c>
      <c r="G10" s="9" t="s">
        <v>58</v>
      </c>
      <c r="H10" s="33">
        <v>530.188</v>
      </c>
      <c r="I10" s="9"/>
      <c r="J10" s="9" t="s">
        <v>57</v>
      </c>
      <c r="K10" s="9" t="s">
        <v>58</v>
      </c>
      <c r="L10" s="33">
        <v>2857.867</v>
      </c>
      <c r="M10" s="9"/>
      <c r="N10" s="9" t="s">
        <v>59</v>
      </c>
      <c r="O10" s="9" t="s">
        <v>58</v>
      </c>
      <c r="P10" s="33">
        <v>530.188</v>
      </c>
      <c r="Q10" s="9"/>
      <c r="R10" s="9"/>
      <c r="S10" s="63"/>
      <c r="T10" s="9"/>
      <c r="U10" s="9"/>
      <c r="V10" s="9"/>
      <c r="W10" s="63"/>
    </row>
    <row r="11" spans="2:23" ht="15.75" thickBot="1">
      <c r="B11" s="9"/>
      <c r="C11" s="9" t="s">
        <v>60</v>
      </c>
      <c r="D11" s="34">
        <v>2870.581</v>
      </c>
      <c r="E11" s="9"/>
      <c r="F11" s="9"/>
      <c r="G11" s="9" t="s">
        <v>60</v>
      </c>
      <c r="H11" s="34">
        <v>531.874</v>
      </c>
      <c r="I11" s="9"/>
      <c r="J11" s="9"/>
      <c r="K11" s="9" t="s">
        <v>60</v>
      </c>
      <c r="L11" s="34">
        <v>2870.581</v>
      </c>
      <c r="M11" s="9"/>
      <c r="N11" s="9"/>
      <c r="O11" s="9" t="s">
        <v>60</v>
      </c>
      <c r="P11" s="34">
        <v>531.874</v>
      </c>
      <c r="Q11" s="9" t="s">
        <v>57</v>
      </c>
      <c r="R11" s="9" t="s">
        <v>58</v>
      </c>
      <c r="S11" s="46">
        <v>3774.387</v>
      </c>
      <c r="T11" s="9"/>
      <c r="U11" s="9" t="s">
        <v>59</v>
      </c>
      <c r="V11" s="9" t="s">
        <v>58</v>
      </c>
      <c r="W11" s="46">
        <v>944.494</v>
      </c>
    </row>
    <row r="12" spans="2:23" ht="15.75" thickBot="1">
      <c r="B12" s="9"/>
      <c r="C12" s="9"/>
      <c r="D12" s="9" t="s">
        <v>61</v>
      </c>
      <c r="E12" s="4">
        <f>(H11-H10)/(D11-D10)</f>
        <v>0.1326097215667802</v>
      </c>
      <c r="F12" s="9"/>
      <c r="G12" s="9"/>
      <c r="H12" s="9"/>
      <c r="I12" s="9"/>
      <c r="J12" s="9"/>
      <c r="K12" s="9"/>
      <c r="L12" s="9" t="s">
        <v>61</v>
      </c>
      <c r="M12" s="44">
        <f>(P11-P10)/(L11-L10)</f>
        <v>0.1326097215667802</v>
      </c>
      <c r="N12" s="9"/>
      <c r="O12" s="9"/>
      <c r="P12" s="9"/>
      <c r="Q12" s="9"/>
      <c r="R12" s="9" t="s">
        <v>60</v>
      </c>
      <c r="S12" s="55">
        <v>3776.362</v>
      </c>
      <c r="T12" s="9"/>
      <c r="U12" s="9"/>
      <c r="V12" s="9" t="s">
        <v>60</v>
      </c>
      <c r="W12" s="55">
        <v>944.799</v>
      </c>
    </row>
    <row r="13" spans="2:23" ht="15.75" thickBot="1">
      <c r="B13" s="9"/>
      <c r="C13" s="9"/>
      <c r="D13" s="9"/>
      <c r="E13" s="9"/>
      <c r="F13" s="9"/>
      <c r="G13" s="22" t="s">
        <v>62</v>
      </c>
      <c r="H13" s="9"/>
      <c r="I13" s="9"/>
      <c r="J13" s="9"/>
      <c r="K13" s="9"/>
      <c r="L13" s="9"/>
      <c r="M13" s="9"/>
      <c r="N13" s="22" t="s">
        <v>65</v>
      </c>
      <c r="O13" s="9"/>
      <c r="P13" s="9"/>
      <c r="Q13" s="9"/>
      <c r="R13" s="9"/>
      <c r="S13" s="9" t="s">
        <v>61</v>
      </c>
      <c r="T13" s="44">
        <v>0.14</v>
      </c>
      <c r="U13" s="9"/>
      <c r="V13" s="9"/>
      <c r="W13" s="9"/>
    </row>
    <row r="14" spans="2:23" ht="15.75" thickBot="1">
      <c r="B14" s="9"/>
      <c r="C14" s="23" t="s">
        <v>54</v>
      </c>
      <c r="D14" s="24" t="s">
        <v>14</v>
      </c>
      <c r="E14" s="24" t="s">
        <v>55</v>
      </c>
      <c r="F14" s="24" t="s">
        <v>12</v>
      </c>
      <c r="G14" s="24" t="s">
        <v>13</v>
      </c>
      <c r="H14" s="25" t="s">
        <v>56</v>
      </c>
      <c r="I14" s="9"/>
      <c r="J14" s="9"/>
      <c r="K14" s="23" t="s">
        <v>54</v>
      </c>
      <c r="L14" s="24" t="s">
        <v>14</v>
      </c>
      <c r="M14" s="24" t="s">
        <v>55</v>
      </c>
      <c r="N14" s="24" t="s">
        <v>12</v>
      </c>
      <c r="O14" s="24" t="s">
        <v>13</v>
      </c>
      <c r="P14" s="25" t="s">
        <v>56</v>
      </c>
      <c r="Q14" s="9"/>
      <c r="R14" s="9"/>
      <c r="S14" s="9"/>
      <c r="T14" s="9"/>
      <c r="U14" s="22" t="s">
        <v>93</v>
      </c>
      <c r="V14" s="9"/>
      <c r="W14" s="9"/>
    </row>
    <row r="15" spans="2:23" ht="15">
      <c r="B15" s="9"/>
      <c r="C15" s="26">
        <v>1</v>
      </c>
      <c r="D15" s="10">
        <v>15</v>
      </c>
      <c r="E15" s="10">
        <v>10.7</v>
      </c>
      <c r="F15" s="27">
        <f>1.73*D15*E15*H15</f>
        <v>15.402082998487849</v>
      </c>
      <c r="G15" s="27">
        <f>F15*E21</f>
        <v>3.6964999196370836</v>
      </c>
      <c r="H15" s="35">
        <f>COS(ATAN(18))</f>
        <v>0.05547001962252301</v>
      </c>
      <c r="I15" s="9"/>
      <c r="J15" s="9"/>
      <c r="K15" s="26">
        <v>1</v>
      </c>
      <c r="L15" s="10">
        <v>17</v>
      </c>
      <c r="M15" s="10">
        <v>10.5</v>
      </c>
      <c r="N15" s="27">
        <f>1.73*L15*M15*P15</f>
        <v>300.2780607880937</v>
      </c>
      <c r="O15" s="27">
        <f>N15*M21</f>
        <v>72.06673458914248</v>
      </c>
      <c r="P15" s="28">
        <f>COS(ATAN(M21))</f>
        <v>0.9723873019805175</v>
      </c>
      <c r="Q15" s="9"/>
      <c r="R15" s="23" t="s">
        <v>54</v>
      </c>
      <c r="S15" s="24" t="s">
        <v>14</v>
      </c>
      <c r="T15" s="24" t="s">
        <v>55</v>
      </c>
      <c r="U15" s="24" t="s">
        <v>12</v>
      </c>
      <c r="V15" s="24" t="s">
        <v>13</v>
      </c>
      <c r="W15" s="25" t="s">
        <v>56</v>
      </c>
    </row>
    <row r="16" spans="2:23" ht="15">
      <c r="B16" s="9"/>
      <c r="C16" s="26">
        <v>6</v>
      </c>
      <c r="D16" s="10">
        <v>15</v>
      </c>
      <c r="E16" s="10">
        <v>10.5</v>
      </c>
      <c r="F16" s="27">
        <f>1.73*D16*E16*H15</f>
        <v>15.114193596646954</v>
      </c>
      <c r="G16" s="27">
        <f>F16*E21</f>
        <v>3.627406463195269</v>
      </c>
      <c r="H16" s="28"/>
      <c r="I16" s="9"/>
      <c r="J16" s="9"/>
      <c r="K16" s="26">
        <v>6</v>
      </c>
      <c r="L16" s="10">
        <v>25</v>
      </c>
      <c r="M16" s="10">
        <v>10.5</v>
      </c>
      <c r="N16" s="27">
        <f>1.73*L16*M16*P15</f>
        <v>441.5853835119025</v>
      </c>
      <c r="O16" s="27">
        <f>N16*M21</f>
        <v>105.9804920428566</v>
      </c>
      <c r="P16" s="28"/>
      <c r="Q16" s="9"/>
      <c r="R16" s="26">
        <v>1</v>
      </c>
      <c r="S16" s="10">
        <v>79</v>
      </c>
      <c r="T16" s="10">
        <v>10</v>
      </c>
      <c r="U16" s="27">
        <f>1.73*S16*T16*W16</f>
        <v>1339.3659999999998</v>
      </c>
      <c r="V16" s="27">
        <f>U16*T23</f>
        <v>187.51124</v>
      </c>
      <c r="W16" s="28">
        <v>0.98</v>
      </c>
    </row>
    <row r="17" spans="2:23" ht="15">
      <c r="B17" s="9"/>
      <c r="C17" s="26">
        <v>15</v>
      </c>
      <c r="D17" s="10">
        <v>30</v>
      </c>
      <c r="E17" s="10">
        <v>10.5</v>
      </c>
      <c r="F17" s="27">
        <f>1.73*D17*E17*H15</f>
        <v>30.22838719329391</v>
      </c>
      <c r="G17" s="27">
        <f>F17*E21</f>
        <v>7.254812926390538</v>
      </c>
      <c r="H17" s="28"/>
      <c r="I17" s="9"/>
      <c r="J17" s="9"/>
      <c r="K17" s="26">
        <v>15</v>
      </c>
      <c r="L17" s="10">
        <v>27</v>
      </c>
      <c r="M17" s="10">
        <v>10.5</v>
      </c>
      <c r="N17" s="27">
        <f>1.73*L17*M17*P15</f>
        <v>476.91221419285466</v>
      </c>
      <c r="O17" s="27">
        <f>N17*M21</f>
        <v>114.45893140628512</v>
      </c>
      <c r="P17" s="28"/>
      <c r="Q17" s="9"/>
      <c r="R17" s="26">
        <v>6</v>
      </c>
      <c r="S17" s="10">
        <v>79</v>
      </c>
      <c r="T17" s="10">
        <v>10.5</v>
      </c>
      <c r="U17" s="27">
        <f>1.73*S17*T17*W16</f>
        <v>1406.3342999999998</v>
      </c>
      <c r="V17" s="27">
        <f>U17*T23</f>
        <v>196.886802</v>
      </c>
      <c r="W17" s="28"/>
    </row>
    <row r="18" spans="2:23" ht="15.75" thickBot="1">
      <c r="B18" s="9"/>
      <c r="C18" s="29">
        <v>18</v>
      </c>
      <c r="D18" s="30">
        <v>15</v>
      </c>
      <c r="E18" s="10">
        <v>10.7</v>
      </c>
      <c r="F18" s="31">
        <f>1.73*D18*E18*H15</f>
        <v>15.402082998487849</v>
      </c>
      <c r="G18" s="31">
        <f>F18*E21</f>
        <v>3.6964999196370836</v>
      </c>
      <c r="H18" s="32"/>
      <c r="I18" s="9"/>
      <c r="J18" s="9"/>
      <c r="K18" s="29">
        <v>18</v>
      </c>
      <c r="L18" s="30">
        <v>17</v>
      </c>
      <c r="M18" s="10">
        <v>10.5</v>
      </c>
      <c r="N18" s="31">
        <f>1.73*L18*M18*P15</f>
        <v>300.2780607880937</v>
      </c>
      <c r="O18" s="31">
        <f>N18*M21</f>
        <v>72.06673458914248</v>
      </c>
      <c r="P18" s="32"/>
      <c r="Q18" s="9"/>
      <c r="R18" s="26">
        <v>15</v>
      </c>
      <c r="S18" s="10">
        <v>79</v>
      </c>
      <c r="T18" s="10">
        <v>10.5</v>
      </c>
      <c r="U18" s="27">
        <f>1.73*S18*T18*W17</f>
        <v>0</v>
      </c>
      <c r="V18" s="27">
        <f>U18*T23</f>
        <v>0</v>
      </c>
      <c r="W18" s="28"/>
    </row>
    <row r="19" spans="2:23" ht="15.75" thickBot="1">
      <c r="B19" s="9" t="s">
        <v>57</v>
      </c>
      <c r="C19" s="9" t="s">
        <v>58</v>
      </c>
      <c r="D19" s="36">
        <v>194.783</v>
      </c>
      <c r="E19" s="9"/>
      <c r="F19" s="9" t="s">
        <v>59</v>
      </c>
      <c r="G19" s="9" t="s">
        <v>58</v>
      </c>
      <c r="H19" s="37">
        <v>356.105</v>
      </c>
      <c r="I19" s="9"/>
      <c r="J19" s="9" t="s">
        <v>57</v>
      </c>
      <c r="K19" s="9" t="s">
        <v>58</v>
      </c>
      <c r="L19" s="36">
        <v>194.783</v>
      </c>
      <c r="M19" s="9"/>
      <c r="N19" s="9" t="s">
        <v>59</v>
      </c>
      <c r="O19" s="9" t="s">
        <v>58</v>
      </c>
      <c r="P19" s="37">
        <v>356.105</v>
      </c>
      <c r="Q19" s="9"/>
      <c r="R19" s="29">
        <v>18</v>
      </c>
      <c r="S19" s="41">
        <v>79</v>
      </c>
      <c r="T19" s="41">
        <v>10.5</v>
      </c>
      <c r="U19" s="27">
        <f>1.73*S19*T19*W18</f>
        <v>0</v>
      </c>
      <c r="V19" s="31">
        <f>U19*T23</f>
        <v>0</v>
      </c>
      <c r="W19" s="60"/>
    </row>
    <row r="20" spans="2:23" ht="15.75" thickBot="1">
      <c r="B20" s="9"/>
      <c r="C20" s="9" t="s">
        <v>60</v>
      </c>
      <c r="D20" s="38">
        <v>198.579</v>
      </c>
      <c r="E20" s="9"/>
      <c r="F20" s="9"/>
      <c r="G20" s="9" t="s">
        <v>60</v>
      </c>
      <c r="H20" s="39">
        <v>356.633</v>
      </c>
      <c r="I20" s="9"/>
      <c r="J20" s="9"/>
      <c r="K20" s="9" t="s">
        <v>60</v>
      </c>
      <c r="L20" s="38">
        <v>198.579</v>
      </c>
      <c r="M20" s="9"/>
      <c r="N20" s="9"/>
      <c r="O20" s="9" t="s">
        <v>60</v>
      </c>
      <c r="P20" s="39">
        <v>356.633</v>
      </c>
      <c r="Q20" s="9"/>
      <c r="R20" s="9"/>
      <c r="S20" s="63"/>
      <c r="T20" s="64" t="s">
        <v>94</v>
      </c>
      <c r="U20" s="27"/>
      <c r="V20" s="9"/>
      <c r="W20" s="63"/>
    </row>
    <row r="21" spans="2:23" ht="15">
      <c r="B21" s="9"/>
      <c r="C21" s="9"/>
      <c r="D21" s="9" t="s">
        <v>61</v>
      </c>
      <c r="E21" s="4">
        <v>0.24</v>
      </c>
      <c r="F21" s="9"/>
      <c r="G21" s="9"/>
      <c r="H21" s="9"/>
      <c r="I21" s="9"/>
      <c r="J21" s="9"/>
      <c r="K21" s="9"/>
      <c r="L21" s="9" t="s">
        <v>61</v>
      </c>
      <c r="M21" s="44">
        <v>0.24</v>
      </c>
      <c r="N21" s="9"/>
      <c r="O21" s="9"/>
      <c r="P21" s="9"/>
      <c r="Q21" s="9"/>
      <c r="R21" s="9" t="s">
        <v>58</v>
      </c>
      <c r="S21" s="46">
        <v>3774.387</v>
      </c>
      <c r="T21" s="9"/>
      <c r="U21" s="9" t="s">
        <v>59</v>
      </c>
      <c r="V21" s="9" t="s">
        <v>58</v>
      </c>
      <c r="W21" s="46">
        <v>944.494</v>
      </c>
    </row>
    <row r="22" spans="2:23" ht="15.75" thickBot="1">
      <c r="B22" s="9"/>
      <c r="C22" s="9"/>
      <c r="D22" s="9"/>
      <c r="E22" s="4"/>
      <c r="F22" s="9"/>
      <c r="G22" s="9"/>
      <c r="H22" s="9"/>
      <c r="I22" s="9"/>
      <c r="J22" s="9"/>
      <c r="K22" s="9"/>
      <c r="L22" s="9"/>
      <c r="M22" s="44"/>
      <c r="N22" s="9"/>
      <c r="O22" s="9"/>
      <c r="P22" s="9"/>
      <c r="Q22" s="9"/>
      <c r="R22" s="9" t="s">
        <v>60</v>
      </c>
      <c r="S22" s="55">
        <v>3776.362</v>
      </c>
      <c r="T22" s="9"/>
      <c r="U22" s="9"/>
      <c r="V22" s="9" t="s">
        <v>60</v>
      </c>
      <c r="W22" s="55">
        <v>944.799</v>
      </c>
    </row>
    <row r="23" spans="2:23" ht="15.75" thickBot="1">
      <c r="B23" s="9"/>
      <c r="C23" s="9"/>
      <c r="D23" s="9"/>
      <c r="E23" s="9"/>
      <c r="F23" s="9"/>
      <c r="G23" s="22" t="s">
        <v>63</v>
      </c>
      <c r="H23" s="9"/>
      <c r="I23" s="9"/>
      <c r="J23" s="9"/>
      <c r="K23" s="9"/>
      <c r="L23" s="9"/>
      <c r="M23" s="9"/>
      <c r="N23" s="22" t="s">
        <v>66</v>
      </c>
      <c r="O23" s="9"/>
      <c r="P23" s="9"/>
      <c r="Q23" s="9"/>
      <c r="R23" s="9"/>
      <c r="S23" s="9" t="s">
        <v>61</v>
      </c>
      <c r="T23" s="44">
        <v>0.14</v>
      </c>
      <c r="U23" s="9"/>
      <c r="V23" s="9"/>
      <c r="W23" s="9"/>
    </row>
    <row r="24" spans="2:23" ht="15">
      <c r="B24" s="9"/>
      <c r="C24" s="23" t="s">
        <v>54</v>
      </c>
      <c r="D24" s="24" t="s">
        <v>14</v>
      </c>
      <c r="E24" s="24" t="s">
        <v>55</v>
      </c>
      <c r="F24" s="24" t="s">
        <v>12</v>
      </c>
      <c r="G24" s="24" t="s">
        <v>13</v>
      </c>
      <c r="H24" s="25" t="s">
        <v>56</v>
      </c>
      <c r="I24" s="9"/>
      <c r="J24" s="9"/>
      <c r="K24" s="23" t="s">
        <v>54</v>
      </c>
      <c r="L24" s="24" t="s">
        <v>14</v>
      </c>
      <c r="M24" s="24" t="s">
        <v>55</v>
      </c>
      <c r="N24" s="24" t="s">
        <v>12</v>
      </c>
      <c r="O24" s="24" t="s">
        <v>13</v>
      </c>
      <c r="P24" s="25" t="s">
        <v>56</v>
      </c>
      <c r="Q24" s="9"/>
      <c r="R24" s="9"/>
      <c r="S24" s="9"/>
      <c r="T24" s="9"/>
      <c r="U24" s="9"/>
      <c r="V24" s="9"/>
      <c r="W24" s="9"/>
    </row>
    <row r="25" spans="2:23" ht="15.75" thickBot="1">
      <c r="B25" s="9"/>
      <c r="C25" s="26">
        <v>1</v>
      </c>
      <c r="D25" s="7">
        <v>55</v>
      </c>
      <c r="E25" s="10">
        <v>0.22</v>
      </c>
      <c r="F25" s="27">
        <f>1.73*D25*E25*H25</f>
        <v>20.51434</v>
      </c>
      <c r="G25" s="27">
        <f>F25*E31</f>
        <v>4.9234416</v>
      </c>
      <c r="H25" s="28">
        <v>0.98</v>
      </c>
      <c r="I25" s="9"/>
      <c r="J25" s="9"/>
      <c r="K25" s="26">
        <v>1</v>
      </c>
      <c r="L25" s="10">
        <v>43</v>
      </c>
      <c r="M25" s="10">
        <v>0.3</v>
      </c>
      <c r="N25" s="27">
        <f>1.73*L25*M25*P25</f>
        <v>21.87066</v>
      </c>
      <c r="O25" s="27">
        <f>N25*M31</f>
        <v>5.2489584</v>
      </c>
      <c r="P25" s="28">
        <v>0.98</v>
      </c>
      <c r="Q25" s="9"/>
      <c r="R25" s="9"/>
      <c r="S25" s="9"/>
      <c r="T25" s="9"/>
      <c r="U25" s="22" t="s">
        <v>95</v>
      </c>
      <c r="V25" s="9"/>
      <c r="W25" s="9"/>
    </row>
    <row r="26" spans="2:23" ht="15">
      <c r="B26" s="9"/>
      <c r="C26" s="26">
        <v>6</v>
      </c>
      <c r="D26" s="7">
        <v>64</v>
      </c>
      <c r="E26" s="10">
        <v>0.22</v>
      </c>
      <c r="F26" s="27">
        <f>1.73*D26*E26*H25</f>
        <v>23.871232</v>
      </c>
      <c r="G26" s="27">
        <f>F26*E31</f>
        <v>5.7290956799999995</v>
      </c>
      <c r="H26" s="28"/>
      <c r="I26" s="9"/>
      <c r="J26" s="9"/>
      <c r="K26" s="26">
        <v>6</v>
      </c>
      <c r="L26" s="10">
        <v>54.8</v>
      </c>
      <c r="M26" s="10">
        <v>0.4</v>
      </c>
      <c r="N26" s="27">
        <f>1.73*L26*M26*P25</f>
        <v>37.163168</v>
      </c>
      <c r="O26" s="27">
        <f>N26*M31</f>
        <v>8.91916032</v>
      </c>
      <c r="P26" s="28"/>
      <c r="Q26" s="9"/>
      <c r="R26" s="23" t="s">
        <v>54</v>
      </c>
      <c r="S26" s="24" t="s">
        <v>14</v>
      </c>
      <c r="T26" s="24" t="s">
        <v>55</v>
      </c>
      <c r="U26" s="65" t="s">
        <v>12</v>
      </c>
      <c r="V26" s="24" t="s">
        <v>13</v>
      </c>
      <c r="W26" s="25" t="s">
        <v>56</v>
      </c>
    </row>
    <row r="27" spans="2:23" ht="15">
      <c r="B27" s="9"/>
      <c r="C27" s="26">
        <v>15</v>
      </c>
      <c r="D27" s="7">
        <v>67</v>
      </c>
      <c r="E27" s="10">
        <v>10.5</v>
      </c>
      <c r="F27" s="27">
        <f>1.73*D27*E27*H25</f>
        <v>1192.7139</v>
      </c>
      <c r="G27" s="27">
        <f>F27*E31</f>
        <v>286.251336</v>
      </c>
      <c r="H27" s="28"/>
      <c r="I27" s="9"/>
      <c r="J27" s="9"/>
      <c r="K27" s="26">
        <v>15</v>
      </c>
      <c r="L27" s="10">
        <v>45.8</v>
      </c>
      <c r="M27" s="10">
        <v>0.5</v>
      </c>
      <c r="N27" s="27">
        <f>1.73*L27*M27*P25</f>
        <v>38.824659999999994</v>
      </c>
      <c r="O27" s="27">
        <f>N27*M31</f>
        <v>9.317918399999998</v>
      </c>
      <c r="P27" s="28"/>
      <c r="Q27" s="9"/>
      <c r="R27" s="26">
        <v>1</v>
      </c>
      <c r="S27" s="10">
        <v>0</v>
      </c>
      <c r="T27" s="10">
        <v>36</v>
      </c>
      <c r="U27" s="12">
        <f>1.73*S27*T27*W27</f>
        <v>0</v>
      </c>
      <c r="V27" s="27">
        <f>U27*T33</f>
        <v>0</v>
      </c>
      <c r="W27" s="28">
        <v>0.94</v>
      </c>
    </row>
    <row r="28" spans="2:23" ht="15.75" thickBot="1">
      <c r="B28" s="9"/>
      <c r="C28" s="29">
        <v>18</v>
      </c>
      <c r="D28" s="40">
        <v>62</v>
      </c>
      <c r="E28" s="41">
        <v>10.5</v>
      </c>
      <c r="F28" s="31">
        <f>1.73*D28*E28*H25</f>
        <v>1103.7054</v>
      </c>
      <c r="G28" s="31">
        <f>F28*E31</f>
        <v>264.889296</v>
      </c>
      <c r="H28" s="32"/>
      <c r="I28" s="9"/>
      <c r="J28" s="9"/>
      <c r="K28" s="29">
        <v>18</v>
      </c>
      <c r="L28" s="30">
        <v>50.6</v>
      </c>
      <c r="M28" s="41">
        <v>0.4</v>
      </c>
      <c r="N28" s="31">
        <f>1.73*L28*M28*P25</f>
        <v>34.314896</v>
      </c>
      <c r="O28" s="31">
        <f>N28*M31</f>
        <v>8.235575039999999</v>
      </c>
      <c r="P28" s="32"/>
      <c r="Q28" s="9"/>
      <c r="R28" s="26">
        <v>6</v>
      </c>
      <c r="S28" s="10">
        <v>0</v>
      </c>
      <c r="T28" s="10">
        <v>36</v>
      </c>
      <c r="U28" s="12">
        <f>1.73*S28*T28*W27</f>
        <v>0</v>
      </c>
      <c r="V28" s="27">
        <f>U28*T33</f>
        <v>0</v>
      </c>
      <c r="W28" s="28"/>
    </row>
    <row r="29" spans="2:23" ht="15">
      <c r="B29" s="9" t="s">
        <v>57</v>
      </c>
      <c r="C29" s="9" t="s">
        <v>58</v>
      </c>
      <c r="D29" s="42">
        <v>6323.372</v>
      </c>
      <c r="E29" s="9"/>
      <c r="F29" s="9" t="s">
        <v>59</v>
      </c>
      <c r="G29" s="9" t="s">
        <v>58</v>
      </c>
      <c r="H29" s="42">
        <v>1934.943</v>
      </c>
      <c r="I29" s="9"/>
      <c r="J29" s="9" t="s">
        <v>57</v>
      </c>
      <c r="K29" s="9" t="s">
        <v>58</v>
      </c>
      <c r="L29" s="42">
        <v>6323.372</v>
      </c>
      <c r="M29" s="9"/>
      <c r="N29" s="9" t="s">
        <v>59</v>
      </c>
      <c r="O29" s="9" t="s">
        <v>58</v>
      </c>
      <c r="P29" s="42">
        <v>1934.943</v>
      </c>
      <c r="Q29" s="9"/>
      <c r="R29" s="26">
        <v>15</v>
      </c>
      <c r="S29" s="10">
        <v>0</v>
      </c>
      <c r="T29" s="10">
        <v>36</v>
      </c>
      <c r="U29" s="12">
        <f>1.73*S29*T29*W27</f>
        <v>0</v>
      </c>
      <c r="V29" s="27">
        <f>U29*T33</f>
        <v>0</v>
      </c>
      <c r="W29" s="28"/>
    </row>
    <row r="30" spans="2:23" ht="15.75" thickBot="1">
      <c r="B30" s="9"/>
      <c r="C30" s="9" t="s">
        <v>60</v>
      </c>
      <c r="D30" s="43">
        <v>6332.089</v>
      </c>
      <c r="E30" s="9"/>
      <c r="F30" s="9"/>
      <c r="G30" s="9" t="s">
        <v>60</v>
      </c>
      <c r="H30" s="43">
        <v>1936.403</v>
      </c>
      <c r="I30" s="9"/>
      <c r="J30" s="9"/>
      <c r="K30" s="9" t="s">
        <v>60</v>
      </c>
      <c r="L30" s="43">
        <v>6332.089</v>
      </c>
      <c r="M30" s="9"/>
      <c r="N30" s="9"/>
      <c r="O30" s="9" t="s">
        <v>60</v>
      </c>
      <c r="P30" s="43">
        <v>1936.403</v>
      </c>
      <c r="Q30" s="9"/>
      <c r="R30" s="29">
        <v>18</v>
      </c>
      <c r="S30" s="30">
        <v>0</v>
      </c>
      <c r="T30" s="41">
        <v>36</v>
      </c>
      <c r="U30" s="66">
        <f>1.73*S30*T30*W27</f>
        <v>0</v>
      </c>
      <c r="V30" s="31">
        <f>U30*T33</f>
        <v>0</v>
      </c>
      <c r="W30" s="32"/>
    </row>
    <row r="31" spans="2:23" ht="15">
      <c r="B31" s="9"/>
      <c r="C31" s="9"/>
      <c r="D31" s="9" t="s">
        <v>61</v>
      </c>
      <c r="E31" s="4">
        <v>0.24</v>
      </c>
      <c r="F31" s="9"/>
      <c r="G31" s="9"/>
      <c r="H31" s="9"/>
      <c r="I31" s="9"/>
      <c r="J31" s="9"/>
      <c r="K31" s="9"/>
      <c r="L31" s="9" t="s">
        <v>61</v>
      </c>
      <c r="M31" s="44">
        <v>0.24</v>
      </c>
      <c r="N31" s="9"/>
      <c r="O31" s="9"/>
      <c r="P31" s="9"/>
      <c r="Q31" s="9" t="s">
        <v>57</v>
      </c>
      <c r="R31" s="9" t="s">
        <v>58</v>
      </c>
      <c r="S31" s="46">
        <v>573.966</v>
      </c>
      <c r="T31" s="9"/>
      <c r="U31" s="6" t="s">
        <v>59</v>
      </c>
      <c r="V31" s="9" t="s">
        <v>58</v>
      </c>
      <c r="W31" s="53">
        <v>227.717</v>
      </c>
    </row>
    <row r="32" spans="10:23" ht="15.75" thickBot="1">
      <c r="J32" s="45"/>
      <c r="K32" s="45"/>
      <c r="L32" s="45"/>
      <c r="M32" s="45"/>
      <c r="N32" s="45"/>
      <c r="O32" s="45"/>
      <c r="P32" s="45"/>
      <c r="Q32" s="9"/>
      <c r="R32" s="9" t="s">
        <v>60</v>
      </c>
      <c r="S32" s="55">
        <v>573.966</v>
      </c>
      <c r="T32" s="9"/>
      <c r="U32" s="6"/>
      <c r="V32" s="9" t="s">
        <v>60</v>
      </c>
      <c r="W32" s="55">
        <v>227.717</v>
      </c>
    </row>
    <row r="33" spans="2:23" ht="15.75" thickBot="1">
      <c r="B33" s="9"/>
      <c r="C33" s="9"/>
      <c r="D33" s="9"/>
      <c r="E33" s="9"/>
      <c r="F33" s="22" t="s">
        <v>67</v>
      </c>
      <c r="G33" s="9"/>
      <c r="H33" s="9"/>
      <c r="Q33" s="9"/>
      <c r="R33" s="9"/>
      <c r="S33" s="9" t="s">
        <v>61</v>
      </c>
      <c r="T33" s="44">
        <v>0.33</v>
      </c>
      <c r="U33" s="6"/>
      <c r="V33" s="9"/>
      <c r="W33" s="9"/>
    </row>
    <row r="34" spans="2:23" ht="15.75" thickBot="1">
      <c r="B34" s="9"/>
      <c r="C34" s="23" t="s">
        <v>54</v>
      </c>
      <c r="D34" s="24" t="s">
        <v>14</v>
      </c>
      <c r="E34" s="24" t="s">
        <v>55</v>
      </c>
      <c r="F34" s="24" t="s">
        <v>12</v>
      </c>
      <c r="G34" s="24" t="s">
        <v>13</v>
      </c>
      <c r="H34" s="25" t="s">
        <v>56</v>
      </c>
      <c r="J34" s="9"/>
      <c r="K34" s="9"/>
      <c r="L34" s="9"/>
      <c r="M34" s="9"/>
      <c r="N34" s="22" t="s">
        <v>68</v>
      </c>
      <c r="O34" s="9"/>
      <c r="P34" s="9"/>
      <c r="Q34" s="9"/>
      <c r="R34" s="9"/>
      <c r="S34" s="9"/>
      <c r="T34" s="9"/>
      <c r="U34" s="22" t="s">
        <v>96</v>
      </c>
      <c r="V34" s="9"/>
      <c r="W34" s="9"/>
    </row>
    <row r="35" spans="2:23" ht="15">
      <c r="B35" s="9"/>
      <c r="C35" s="26">
        <v>1</v>
      </c>
      <c r="D35" s="10">
        <v>300</v>
      </c>
      <c r="E35" s="10">
        <v>6.2</v>
      </c>
      <c r="F35" s="27">
        <f>1.73*D35*E35*H35</f>
        <v>3112.19201283752</v>
      </c>
      <c r="G35" s="27">
        <f>F35*E41</f>
        <v>817.6170957302357</v>
      </c>
      <c r="H35" s="28">
        <f>COS(ATAN(E41))</f>
        <v>0.9671800649007147</v>
      </c>
      <c r="J35" s="9"/>
      <c r="K35" s="23" t="s">
        <v>54</v>
      </c>
      <c r="L35" s="24" t="s">
        <v>14</v>
      </c>
      <c r="M35" s="24" t="s">
        <v>55</v>
      </c>
      <c r="N35" s="24" t="s">
        <v>12</v>
      </c>
      <c r="O35" s="24" t="s">
        <v>13</v>
      </c>
      <c r="P35" s="25" t="s">
        <v>56</v>
      </c>
      <c r="Q35" s="9"/>
      <c r="R35" s="23" t="s">
        <v>54</v>
      </c>
      <c r="S35" s="24" t="s">
        <v>14</v>
      </c>
      <c r="T35" s="24" t="s">
        <v>55</v>
      </c>
      <c r="U35" s="24" t="s">
        <v>12</v>
      </c>
      <c r="V35" s="24" t="s">
        <v>13</v>
      </c>
      <c r="W35" s="25" t="s">
        <v>56</v>
      </c>
    </row>
    <row r="36" spans="2:23" ht="15">
      <c r="B36" s="9"/>
      <c r="C36" s="26">
        <v>6</v>
      </c>
      <c r="D36" s="10">
        <v>300</v>
      </c>
      <c r="E36" s="10">
        <v>6.2</v>
      </c>
      <c r="F36" s="27">
        <f>1.73*D36*E36*H35</f>
        <v>3112.19201283752</v>
      </c>
      <c r="G36" s="27">
        <f>F36*E41</f>
        <v>817.6170957302357</v>
      </c>
      <c r="H36" s="28"/>
      <c r="J36" s="9"/>
      <c r="K36" s="26">
        <v>1</v>
      </c>
      <c r="L36" s="50">
        <v>253.05</v>
      </c>
      <c r="M36" s="10">
        <v>6.2</v>
      </c>
      <c r="N36" s="27">
        <f>1.73*L36*M36*P36</f>
        <v>2625.3131731572753</v>
      </c>
      <c r="O36" s="27">
        <f>N36*M42</f>
        <v>688.9775099169557</v>
      </c>
      <c r="P36" s="28">
        <f>COS(ATAN(M42))</f>
        <v>0.9672460914958981</v>
      </c>
      <c r="Q36" s="9"/>
      <c r="R36" s="26">
        <v>1</v>
      </c>
      <c r="S36" s="10">
        <v>0</v>
      </c>
      <c r="T36" s="10">
        <v>37</v>
      </c>
      <c r="U36" s="27">
        <f>1.73*S36*T36*W36</f>
        <v>0</v>
      </c>
      <c r="V36" s="27">
        <f>U36*T42</f>
        <v>0</v>
      </c>
      <c r="W36" s="28">
        <f>COS(ATAN(T42))</f>
        <v>0.934783580588349</v>
      </c>
    </row>
    <row r="37" spans="2:23" ht="15">
      <c r="B37" s="9"/>
      <c r="C37" s="26">
        <v>15</v>
      </c>
      <c r="D37" s="10">
        <v>325</v>
      </c>
      <c r="E37" s="10">
        <v>6.2</v>
      </c>
      <c r="F37" s="27">
        <f>1.73*D37*E37*H35</f>
        <v>3371.5413472406467</v>
      </c>
      <c r="G37" s="27">
        <f>F37*E41</f>
        <v>885.7518537077553</v>
      </c>
      <c r="H37" s="28"/>
      <c r="J37" s="9"/>
      <c r="K37" s="26">
        <v>6</v>
      </c>
      <c r="L37" s="50">
        <v>273.06</v>
      </c>
      <c r="M37" s="10">
        <v>6.2</v>
      </c>
      <c r="N37" s="27">
        <f>1.73*L37*M37*P36</f>
        <v>2832.9105515207493</v>
      </c>
      <c r="O37" s="27">
        <f>N37*M42</f>
        <v>743.4586005055282</v>
      </c>
      <c r="P37" s="28"/>
      <c r="Q37" s="9"/>
      <c r="R37" s="26">
        <v>6</v>
      </c>
      <c r="S37" s="10">
        <v>0</v>
      </c>
      <c r="T37" s="10">
        <v>37</v>
      </c>
      <c r="U37" s="27">
        <f>1.73*S37*T37*W36</f>
        <v>0</v>
      </c>
      <c r="V37" s="27">
        <f>U37*T42</f>
        <v>0</v>
      </c>
      <c r="W37" s="28"/>
    </row>
    <row r="38" spans="2:23" ht="15.75" thickBot="1">
      <c r="B38" s="9"/>
      <c r="C38" s="29">
        <v>18</v>
      </c>
      <c r="D38" s="30">
        <v>310</v>
      </c>
      <c r="E38" s="41">
        <v>6.3</v>
      </c>
      <c r="F38" s="31">
        <f>1.73*D38*E38*H35</f>
        <v>3267.8016134793957</v>
      </c>
      <c r="G38" s="31">
        <f>F38*E41</f>
        <v>858.4979505167474</v>
      </c>
      <c r="H38" s="32"/>
      <c r="J38" s="9"/>
      <c r="K38" s="26">
        <v>15</v>
      </c>
      <c r="L38" s="51">
        <v>334</v>
      </c>
      <c r="M38" s="10">
        <v>6.2</v>
      </c>
      <c r="N38" s="27">
        <f>1.73*L38*M38*P36</f>
        <v>3465.1436468465913</v>
      </c>
      <c r="O38" s="27">
        <f>N38*M42</f>
        <v>909.3795230676277</v>
      </c>
      <c r="P38" s="28"/>
      <c r="Q38" s="9"/>
      <c r="R38" s="26">
        <v>15</v>
      </c>
      <c r="S38" s="10">
        <v>0</v>
      </c>
      <c r="T38" s="10">
        <v>37</v>
      </c>
      <c r="U38" s="27">
        <f>1.73*S38*T38*W36</f>
        <v>0</v>
      </c>
      <c r="V38" s="27">
        <f>U38*T42</f>
        <v>0</v>
      </c>
      <c r="W38" s="28"/>
    </row>
    <row r="39" spans="2:23" ht="15.75" thickBot="1">
      <c r="B39" s="9" t="s">
        <v>57</v>
      </c>
      <c r="C39" s="9" t="s">
        <v>58</v>
      </c>
      <c r="D39" s="46">
        <v>8497.294</v>
      </c>
      <c r="E39" s="9"/>
      <c r="F39" s="9" t="s">
        <v>59</v>
      </c>
      <c r="G39" s="9" t="s">
        <v>58</v>
      </c>
      <c r="H39" s="47">
        <v>4246.137</v>
      </c>
      <c r="J39" s="9"/>
      <c r="K39" s="29">
        <v>18</v>
      </c>
      <c r="L39" s="52">
        <v>357</v>
      </c>
      <c r="M39" s="41">
        <v>6.3</v>
      </c>
      <c r="N39" s="31">
        <f>1.73*L39*M39*P36</f>
        <v>3763.499408983324</v>
      </c>
      <c r="O39" s="31">
        <f>N39*M42</f>
        <v>987.6789092772847</v>
      </c>
      <c r="P39" s="32"/>
      <c r="Q39" s="9"/>
      <c r="R39" s="29">
        <v>18</v>
      </c>
      <c r="S39" s="30">
        <v>0</v>
      </c>
      <c r="T39" s="41">
        <v>37</v>
      </c>
      <c r="U39" s="31">
        <f>1.73*S39*T39*W36</f>
        <v>0</v>
      </c>
      <c r="V39" s="31">
        <f>U39*T42</f>
        <v>0</v>
      </c>
      <c r="W39" s="32"/>
    </row>
    <row r="40" spans="2:23" ht="15.75" thickBot="1">
      <c r="B40" s="9"/>
      <c r="C40" s="9" t="s">
        <v>60</v>
      </c>
      <c r="D40" s="48">
        <v>8508.089</v>
      </c>
      <c r="E40" s="9"/>
      <c r="F40" s="9"/>
      <c r="G40" s="9" t="s">
        <v>60</v>
      </c>
      <c r="H40" s="48">
        <v>4248.973</v>
      </c>
      <c r="J40" s="9" t="s">
        <v>57</v>
      </c>
      <c r="K40" s="9" t="s">
        <v>58</v>
      </c>
      <c r="L40" s="46">
        <v>8497.294</v>
      </c>
      <c r="M40" s="9"/>
      <c r="N40" s="9" t="s">
        <v>59</v>
      </c>
      <c r="O40" s="9" t="s">
        <v>58</v>
      </c>
      <c r="P40" s="47">
        <v>4246.14</v>
      </c>
      <c r="Q40" s="9" t="s">
        <v>57</v>
      </c>
      <c r="R40" s="9" t="s">
        <v>58</v>
      </c>
      <c r="S40" s="46">
        <v>264.537</v>
      </c>
      <c r="T40" s="9"/>
      <c r="U40" s="9" t="s">
        <v>59</v>
      </c>
      <c r="V40" s="9" t="s">
        <v>58</v>
      </c>
      <c r="W40" s="46">
        <v>119.975</v>
      </c>
    </row>
    <row r="41" spans="2:23" ht="15.75" thickBot="1">
      <c r="B41" s="9"/>
      <c r="C41" s="9"/>
      <c r="D41" s="9" t="s">
        <v>61</v>
      </c>
      <c r="E41" s="49">
        <f>(H40-H39)/(D40-D39)</f>
        <v>0.26271421954610663</v>
      </c>
      <c r="F41" s="9"/>
      <c r="G41" s="9"/>
      <c r="H41" s="9"/>
      <c r="J41" s="9"/>
      <c r="K41" s="9" t="s">
        <v>60</v>
      </c>
      <c r="L41" s="48">
        <v>8508.089</v>
      </c>
      <c r="M41" s="9"/>
      <c r="N41" s="9"/>
      <c r="O41" s="9" t="s">
        <v>60</v>
      </c>
      <c r="P41" s="48">
        <v>4248.973</v>
      </c>
      <c r="Q41" s="9"/>
      <c r="R41" s="9" t="s">
        <v>60</v>
      </c>
      <c r="S41" s="55">
        <v>264.557</v>
      </c>
      <c r="T41" s="9"/>
      <c r="U41" s="9"/>
      <c r="V41" s="9" t="s">
        <v>60</v>
      </c>
      <c r="W41" s="46">
        <v>119.975</v>
      </c>
    </row>
    <row r="42" spans="10:23" ht="15">
      <c r="J42" s="9"/>
      <c r="K42" s="9"/>
      <c r="L42" s="9" t="s">
        <v>61</v>
      </c>
      <c r="M42" s="49">
        <f>(P41-P40)/(L41-L40)</f>
        <v>0.2624363131078842</v>
      </c>
      <c r="N42" s="9"/>
      <c r="O42" s="9"/>
      <c r="P42" s="9"/>
      <c r="Q42" s="9"/>
      <c r="R42" s="9"/>
      <c r="S42" s="9" t="s">
        <v>61</v>
      </c>
      <c r="T42" s="44">
        <v>0.38</v>
      </c>
      <c r="U42" s="9"/>
      <c r="V42" s="9"/>
      <c r="W42" s="9"/>
    </row>
    <row r="43" spans="17:23" ht="15">
      <c r="Q43" s="9"/>
      <c r="R43" s="9"/>
      <c r="S43" s="9"/>
      <c r="T43" s="44"/>
      <c r="U43" s="9"/>
      <c r="V43" s="9"/>
      <c r="W43" s="9"/>
    </row>
    <row r="44" spans="2:25" ht="15.75" thickBot="1">
      <c r="B44" s="9"/>
      <c r="C44" s="9"/>
      <c r="D44" s="9"/>
      <c r="E44" s="9"/>
      <c r="F44" s="22" t="s">
        <v>69</v>
      </c>
      <c r="G44" s="9"/>
      <c r="H44" s="9"/>
      <c r="I44" s="9"/>
      <c r="J44" s="9"/>
      <c r="K44" s="9"/>
      <c r="L44" s="9"/>
      <c r="M44" s="9"/>
      <c r="N44" s="22" t="s">
        <v>70</v>
      </c>
      <c r="O44" s="9"/>
      <c r="P44" s="9"/>
      <c r="Q44" s="9"/>
      <c r="R44" s="9"/>
      <c r="S44" s="9"/>
      <c r="T44" s="44"/>
      <c r="U44" s="9"/>
      <c r="V44" s="9"/>
      <c r="W44" s="9"/>
      <c r="X44" s="9"/>
      <c r="Y44" s="9"/>
    </row>
    <row r="45" spans="2:25" ht="15.75" thickBot="1">
      <c r="B45" s="9"/>
      <c r="C45" s="23" t="s">
        <v>54</v>
      </c>
      <c r="D45" s="24" t="s">
        <v>14</v>
      </c>
      <c r="E45" s="24" t="s">
        <v>55</v>
      </c>
      <c r="F45" s="24" t="s">
        <v>12</v>
      </c>
      <c r="G45" s="24" t="s">
        <v>13</v>
      </c>
      <c r="H45" s="25" t="s">
        <v>56</v>
      </c>
      <c r="I45" s="9"/>
      <c r="J45" s="9"/>
      <c r="K45" s="23" t="s">
        <v>54</v>
      </c>
      <c r="L45" s="24" t="s">
        <v>14</v>
      </c>
      <c r="M45" s="24" t="s">
        <v>55</v>
      </c>
      <c r="N45" s="24" t="s">
        <v>12</v>
      </c>
      <c r="O45" s="24" t="s">
        <v>13</v>
      </c>
      <c r="P45" s="25" t="s">
        <v>56</v>
      </c>
      <c r="Q45" s="9"/>
      <c r="R45" s="9"/>
      <c r="S45" s="9"/>
      <c r="T45" s="9"/>
      <c r="U45" s="421" t="s">
        <v>97</v>
      </c>
      <c r="V45" s="421"/>
      <c r="W45" s="9"/>
      <c r="X45" s="9"/>
      <c r="Y45" s="9"/>
    </row>
    <row r="46" spans="2:25" ht="15">
      <c r="B46" s="9"/>
      <c r="C46" s="26">
        <v>1</v>
      </c>
      <c r="D46" s="10">
        <v>10</v>
      </c>
      <c r="E46" s="10">
        <v>10.5</v>
      </c>
      <c r="F46" s="27">
        <f>1.73*D46*E46*H46</f>
        <v>161.6685</v>
      </c>
      <c r="G46" s="27">
        <f>F46*E52</f>
        <v>77.60087999999999</v>
      </c>
      <c r="H46" s="28">
        <v>0.89</v>
      </c>
      <c r="I46" s="9"/>
      <c r="J46" s="9"/>
      <c r="K46" s="26">
        <v>1</v>
      </c>
      <c r="L46" s="10">
        <v>39</v>
      </c>
      <c r="M46" s="10">
        <v>10.4</v>
      </c>
      <c r="N46" s="27">
        <f>1.73*L46*M46*P46</f>
        <v>624.50232</v>
      </c>
      <c r="O46" s="27">
        <f>N46*M52</f>
        <v>299.7611136</v>
      </c>
      <c r="P46" s="28">
        <v>0.89</v>
      </c>
      <c r="Q46" s="9"/>
      <c r="R46" s="23" t="s">
        <v>54</v>
      </c>
      <c r="S46" s="24" t="s">
        <v>14</v>
      </c>
      <c r="T46" s="24" t="s">
        <v>55</v>
      </c>
      <c r="U46" s="24" t="s">
        <v>12</v>
      </c>
      <c r="V46" s="24" t="s">
        <v>13</v>
      </c>
      <c r="W46" s="25" t="s">
        <v>56</v>
      </c>
      <c r="X46" s="9"/>
      <c r="Y46" s="9"/>
    </row>
    <row r="47" spans="2:25" ht="15">
      <c r="B47" s="9"/>
      <c r="C47" s="26">
        <v>6</v>
      </c>
      <c r="D47" s="10">
        <v>10</v>
      </c>
      <c r="E47" s="10">
        <v>10.5</v>
      </c>
      <c r="F47" s="27">
        <f>1.73*D47*E47*H46</f>
        <v>161.6685</v>
      </c>
      <c r="G47" s="27">
        <f>F47*E52</f>
        <v>77.60087999999999</v>
      </c>
      <c r="H47" s="28"/>
      <c r="I47" s="9"/>
      <c r="J47" s="9"/>
      <c r="K47" s="26">
        <v>6</v>
      </c>
      <c r="L47" s="10">
        <v>52</v>
      </c>
      <c r="M47" s="10">
        <v>10.4</v>
      </c>
      <c r="N47" s="27">
        <f>1.73*L47*M47*P46</f>
        <v>832.66976</v>
      </c>
      <c r="O47" s="27">
        <f>N47*M52</f>
        <v>399.68148479999996</v>
      </c>
      <c r="P47" s="28"/>
      <c r="Q47" s="9"/>
      <c r="R47" s="26">
        <v>1</v>
      </c>
      <c r="S47" s="10">
        <v>200</v>
      </c>
      <c r="T47" s="10">
        <v>10.5</v>
      </c>
      <c r="U47" s="27">
        <f>1.73*S47*T47*W47</f>
        <v>3604.4726928668624</v>
      </c>
      <c r="V47" s="27">
        <f>U47*T53</f>
        <v>454.3848659199696</v>
      </c>
      <c r="W47" s="28">
        <f>COS(ATAN(T53))</f>
        <v>0.9921477271860343</v>
      </c>
      <c r="X47" s="9"/>
      <c r="Y47" s="9"/>
    </row>
    <row r="48" spans="2:25" ht="15">
      <c r="B48" s="9"/>
      <c r="C48" s="26">
        <v>15</v>
      </c>
      <c r="D48" s="10">
        <v>10</v>
      </c>
      <c r="E48" s="10">
        <v>10.5</v>
      </c>
      <c r="F48" s="27">
        <f>1.73*D48*E48*H46</f>
        <v>161.6685</v>
      </c>
      <c r="G48" s="27">
        <f>F48*E52</f>
        <v>77.60087999999999</v>
      </c>
      <c r="H48" s="28"/>
      <c r="I48" s="9"/>
      <c r="J48" s="9"/>
      <c r="K48" s="26">
        <v>15</v>
      </c>
      <c r="L48" s="10">
        <v>48</v>
      </c>
      <c r="M48" s="10">
        <v>10.5</v>
      </c>
      <c r="N48" s="27">
        <f>1.73*L48*M48*P46</f>
        <v>776.0088</v>
      </c>
      <c r="O48" s="27">
        <f>N48*M52</f>
        <v>372.484224</v>
      </c>
      <c r="P48" s="28"/>
      <c r="Q48" s="9"/>
      <c r="R48" s="26">
        <v>6</v>
      </c>
      <c r="S48" s="10">
        <v>240</v>
      </c>
      <c r="T48" s="10">
        <v>10.3</v>
      </c>
      <c r="U48" s="27">
        <f>1.73*S48*T48*W47</f>
        <v>4242.979284174708</v>
      </c>
      <c r="V48" s="27">
        <f>U48*T53</f>
        <v>534.8758993115073</v>
      </c>
      <c r="W48" s="28"/>
      <c r="X48" s="9"/>
      <c r="Y48" s="9"/>
    </row>
    <row r="49" spans="2:25" ht="15.75" thickBot="1">
      <c r="B49" s="9"/>
      <c r="C49" s="29">
        <v>18</v>
      </c>
      <c r="D49" s="30">
        <v>10</v>
      </c>
      <c r="E49" s="41">
        <v>10.5</v>
      </c>
      <c r="F49" s="31">
        <f>1.73*D49*E49*H46</f>
        <v>161.6685</v>
      </c>
      <c r="G49" s="31">
        <f>F49*E52</f>
        <v>77.60087999999999</v>
      </c>
      <c r="H49" s="32"/>
      <c r="I49" s="9"/>
      <c r="J49" s="9"/>
      <c r="K49" s="29">
        <v>18</v>
      </c>
      <c r="L49" s="30">
        <v>44</v>
      </c>
      <c r="M49" s="41">
        <v>10.5</v>
      </c>
      <c r="N49" s="31">
        <f>1.73*L49*M49*P46</f>
        <v>711.3414</v>
      </c>
      <c r="O49" s="31">
        <f>N49*M52</f>
        <v>341.443872</v>
      </c>
      <c r="P49" s="32"/>
      <c r="Q49" s="9"/>
      <c r="R49" s="26">
        <v>15</v>
      </c>
      <c r="S49" s="10">
        <v>240</v>
      </c>
      <c r="T49" s="10">
        <v>10.4</v>
      </c>
      <c r="U49" s="27">
        <f>1.73*S49*T49*W47</f>
        <v>4284.173257807471</v>
      </c>
      <c r="V49" s="27">
        <f>U49*T53</f>
        <v>540.0688692077354</v>
      </c>
      <c r="W49" s="28"/>
      <c r="X49" s="9"/>
      <c r="Y49" s="9"/>
    </row>
    <row r="50" spans="2:25" ht="15.75" thickBot="1">
      <c r="B50" s="9" t="s">
        <v>57</v>
      </c>
      <c r="C50" s="9" t="s">
        <v>58</v>
      </c>
      <c r="D50" s="53">
        <v>80.339</v>
      </c>
      <c r="E50" s="9"/>
      <c r="F50" s="9" t="s">
        <v>59</v>
      </c>
      <c r="G50" s="9" t="s">
        <v>58</v>
      </c>
      <c r="H50" s="46">
        <v>54.434</v>
      </c>
      <c r="I50" s="9"/>
      <c r="J50" s="9" t="s">
        <v>57</v>
      </c>
      <c r="K50" s="9" t="s">
        <v>58</v>
      </c>
      <c r="L50" s="53">
        <v>80.339</v>
      </c>
      <c r="M50" s="9"/>
      <c r="N50" s="9" t="s">
        <v>59</v>
      </c>
      <c r="O50" s="9" t="s">
        <v>58</v>
      </c>
      <c r="P50" s="46">
        <v>54.434</v>
      </c>
      <c r="Q50" s="9"/>
      <c r="R50" s="29">
        <v>18</v>
      </c>
      <c r="S50" s="30">
        <v>222</v>
      </c>
      <c r="T50" s="41">
        <v>10.4</v>
      </c>
      <c r="U50" s="31">
        <f>1.73*S50*T50*W47</f>
        <v>3962.860263471911</v>
      </c>
      <c r="V50" s="31">
        <f>U50*T53</f>
        <v>499.56370401715526</v>
      </c>
      <c r="W50" s="32"/>
      <c r="X50" s="9"/>
      <c r="Y50" s="9"/>
    </row>
    <row r="51" spans="2:25" ht="15.75" thickBot="1">
      <c r="B51" s="9"/>
      <c r="C51" s="9" t="s">
        <v>60</v>
      </c>
      <c r="D51" s="54">
        <v>81.338</v>
      </c>
      <c r="E51" s="9"/>
      <c r="F51" s="9"/>
      <c r="G51" s="9" t="s">
        <v>60</v>
      </c>
      <c r="H51" s="55">
        <v>55.128</v>
      </c>
      <c r="I51" s="9"/>
      <c r="J51" s="9"/>
      <c r="K51" s="9" t="s">
        <v>60</v>
      </c>
      <c r="L51" s="54">
        <v>81.338</v>
      </c>
      <c r="M51" s="9"/>
      <c r="N51" s="9"/>
      <c r="O51" s="9" t="s">
        <v>60</v>
      </c>
      <c r="P51" s="55">
        <v>55.128</v>
      </c>
      <c r="Q51" s="9" t="s">
        <v>57</v>
      </c>
      <c r="R51" s="9" t="s">
        <v>58</v>
      </c>
      <c r="S51" s="37">
        <v>6064.426</v>
      </c>
      <c r="T51" s="9"/>
      <c r="U51" s="9" t="s">
        <v>59</v>
      </c>
      <c r="V51" s="9" t="s">
        <v>58</v>
      </c>
      <c r="W51" s="37">
        <v>1226.368</v>
      </c>
      <c r="X51" s="9"/>
      <c r="Y51" s="9"/>
    </row>
    <row r="52" spans="2:25" ht="15.75" thickBot="1">
      <c r="B52" s="9"/>
      <c r="C52" s="9"/>
      <c r="D52" s="9" t="s">
        <v>61</v>
      </c>
      <c r="E52" s="44">
        <v>0.48</v>
      </c>
      <c r="F52" s="9"/>
      <c r="G52" s="9"/>
      <c r="H52" s="9"/>
      <c r="I52" s="9"/>
      <c r="J52" s="9"/>
      <c r="K52" s="9"/>
      <c r="L52" s="9" t="s">
        <v>61</v>
      </c>
      <c r="M52" s="44">
        <v>0.48</v>
      </c>
      <c r="N52" s="9"/>
      <c r="O52" s="9"/>
      <c r="P52" s="9"/>
      <c r="Q52" s="9"/>
      <c r="R52" s="9" t="s">
        <v>60</v>
      </c>
      <c r="S52" s="39">
        <v>6070.55</v>
      </c>
      <c r="T52" s="9"/>
      <c r="U52" s="9"/>
      <c r="V52" s="9" t="s">
        <v>60</v>
      </c>
      <c r="W52" s="39">
        <v>1227.14</v>
      </c>
      <c r="X52" s="9"/>
      <c r="Y52" s="9"/>
    </row>
    <row r="53" spans="2:25" ht="15.75" thickBot="1">
      <c r="B53" s="9"/>
      <c r="C53" s="9"/>
      <c r="D53" s="9"/>
      <c r="E53" s="9"/>
      <c r="F53" s="22" t="s">
        <v>71</v>
      </c>
      <c r="G53" s="9"/>
      <c r="H53" s="9"/>
      <c r="I53" s="9"/>
      <c r="J53" s="9"/>
      <c r="K53" s="9"/>
      <c r="L53" s="9"/>
      <c r="M53" s="9"/>
      <c r="N53" s="22" t="s">
        <v>72</v>
      </c>
      <c r="O53" s="9"/>
      <c r="P53" s="9"/>
      <c r="Q53" s="9"/>
      <c r="R53" s="9"/>
      <c r="S53" s="9" t="s">
        <v>61</v>
      </c>
      <c r="T53" s="44">
        <f>(W52-W51)/(S52-S51)</f>
        <v>0.1260613977792599</v>
      </c>
      <c r="U53" s="9"/>
      <c r="V53" s="9"/>
      <c r="W53" s="9"/>
      <c r="X53" s="9"/>
      <c r="Y53" s="9"/>
    </row>
    <row r="54" spans="2:25" ht="15">
      <c r="B54" s="9"/>
      <c r="C54" s="23" t="s">
        <v>54</v>
      </c>
      <c r="D54" s="24" t="s">
        <v>14</v>
      </c>
      <c r="E54" s="24" t="s">
        <v>55</v>
      </c>
      <c r="F54" s="24" t="s">
        <v>12</v>
      </c>
      <c r="G54" s="24" t="s">
        <v>13</v>
      </c>
      <c r="H54" s="25" t="s">
        <v>56</v>
      </c>
      <c r="I54" s="9"/>
      <c r="J54" s="9"/>
      <c r="K54" s="23" t="s">
        <v>54</v>
      </c>
      <c r="L54" s="24" t="s">
        <v>14</v>
      </c>
      <c r="M54" s="24" t="s">
        <v>55</v>
      </c>
      <c r="N54" s="24" t="s">
        <v>12</v>
      </c>
      <c r="O54" s="24" t="s">
        <v>13</v>
      </c>
      <c r="P54" s="25" t="s">
        <v>56</v>
      </c>
      <c r="Q54" s="9"/>
      <c r="R54" s="9"/>
      <c r="S54" s="9"/>
      <c r="T54" s="9"/>
      <c r="U54" s="9"/>
      <c r="V54" s="9"/>
      <c r="W54" s="9"/>
      <c r="X54" s="9"/>
      <c r="Y54" s="9"/>
    </row>
    <row r="55" spans="2:25" ht="15">
      <c r="B55" s="9"/>
      <c r="C55" s="26">
        <v>1</v>
      </c>
      <c r="D55" s="10">
        <v>10</v>
      </c>
      <c r="E55" s="10">
        <v>10.5</v>
      </c>
      <c r="F55" s="27">
        <f>1.73*D55*E55*H55</f>
        <v>150.7695</v>
      </c>
      <c r="G55" s="27">
        <f>F55*E61</f>
        <v>99.50787</v>
      </c>
      <c r="H55" s="28">
        <v>0.83</v>
      </c>
      <c r="I55" s="9"/>
      <c r="J55" s="9"/>
      <c r="K55" s="26">
        <v>1</v>
      </c>
      <c r="L55" s="10">
        <v>8</v>
      </c>
      <c r="M55" s="10">
        <v>10.5</v>
      </c>
      <c r="N55" s="27">
        <f>1.73*L55*M55*P55</f>
        <v>120.61559999999999</v>
      </c>
      <c r="O55" s="27">
        <f>N55*M61</f>
        <v>79.606296</v>
      </c>
      <c r="P55" s="28">
        <v>0.83</v>
      </c>
      <c r="Q55" s="9"/>
      <c r="R55" s="9"/>
      <c r="S55" s="9"/>
      <c r="T55" s="9"/>
      <c r="U55" s="9"/>
      <c r="V55" s="9"/>
      <c r="W55" s="9"/>
      <c r="X55" s="9"/>
      <c r="Y55" s="9"/>
    </row>
    <row r="56" spans="2:25" ht="15.75" thickBot="1">
      <c r="B56" s="9"/>
      <c r="C56" s="26">
        <v>6</v>
      </c>
      <c r="D56" s="10">
        <v>10</v>
      </c>
      <c r="E56" s="10">
        <v>10.5</v>
      </c>
      <c r="F56" s="27">
        <f>1.73*D56*E56*H55</f>
        <v>150.7695</v>
      </c>
      <c r="G56" s="27">
        <f>F56*E61</f>
        <v>99.50787</v>
      </c>
      <c r="H56" s="28"/>
      <c r="I56" s="9"/>
      <c r="J56" s="9"/>
      <c r="K56" s="26">
        <v>6</v>
      </c>
      <c r="L56" s="10">
        <v>9</v>
      </c>
      <c r="M56" s="10">
        <v>10.5</v>
      </c>
      <c r="N56" s="27">
        <f>1.73*L56*M56*P55</f>
        <v>135.69255</v>
      </c>
      <c r="O56" s="27">
        <f>N56*M61</f>
        <v>89.557083</v>
      </c>
      <c r="P56" s="28"/>
      <c r="Q56" s="9"/>
      <c r="R56" s="9"/>
      <c r="S56" s="9"/>
      <c r="T56" s="9"/>
      <c r="U56" s="9"/>
      <c r="V56" s="22" t="s">
        <v>98</v>
      </c>
      <c r="W56" s="9"/>
      <c r="X56" s="9"/>
      <c r="Y56" s="9"/>
    </row>
    <row r="57" spans="2:25" ht="15">
      <c r="B57" s="9"/>
      <c r="C57" s="26">
        <v>15</v>
      </c>
      <c r="D57" s="10">
        <v>10</v>
      </c>
      <c r="E57" s="10">
        <v>10.5</v>
      </c>
      <c r="F57" s="27">
        <f>1.73*D57*E57*H55</f>
        <v>150.7695</v>
      </c>
      <c r="G57" s="27">
        <f>F57*E61</f>
        <v>99.50787</v>
      </c>
      <c r="H57" s="28"/>
      <c r="I57" s="9"/>
      <c r="J57" s="9"/>
      <c r="K57" s="26">
        <v>15</v>
      </c>
      <c r="L57" s="10">
        <v>9</v>
      </c>
      <c r="M57" s="10">
        <v>10.5</v>
      </c>
      <c r="N57" s="27">
        <f>1.73*L57*M57*P55</f>
        <v>135.69255</v>
      </c>
      <c r="O57" s="27">
        <f>N57*M61</f>
        <v>89.557083</v>
      </c>
      <c r="P57" s="28"/>
      <c r="Q57" s="9"/>
      <c r="R57" s="9"/>
      <c r="S57" s="23" t="s">
        <v>54</v>
      </c>
      <c r="T57" s="24" t="s">
        <v>14</v>
      </c>
      <c r="U57" s="24" t="s">
        <v>55</v>
      </c>
      <c r="V57" s="24" t="s">
        <v>12</v>
      </c>
      <c r="W57" s="24" t="s">
        <v>13</v>
      </c>
      <c r="X57" s="25" t="s">
        <v>56</v>
      </c>
      <c r="Y57" s="9"/>
    </row>
    <row r="58" spans="2:25" ht="15.75" thickBot="1">
      <c r="B58" s="9"/>
      <c r="C58" s="29">
        <v>18</v>
      </c>
      <c r="D58" s="30">
        <v>10</v>
      </c>
      <c r="E58" s="41">
        <v>10.5</v>
      </c>
      <c r="F58" s="31">
        <f>1.73*D58*E58*H55</f>
        <v>150.7695</v>
      </c>
      <c r="G58" s="31">
        <f>F58*E61</f>
        <v>99.50787</v>
      </c>
      <c r="H58" s="32"/>
      <c r="I58" s="9"/>
      <c r="J58" s="9"/>
      <c r="K58" s="29">
        <v>18</v>
      </c>
      <c r="L58" s="30">
        <v>9</v>
      </c>
      <c r="M58" s="41">
        <v>10.5</v>
      </c>
      <c r="N58" s="31">
        <f>1.73*L58*M58*P55</f>
        <v>135.69255</v>
      </c>
      <c r="O58" s="31">
        <f>N58*M61</f>
        <v>89.557083</v>
      </c>
      <c r="P58" s="32"/>
      <c r="Q58" s="9"/>
      <c r="R58" s="9"/>
      <c r="S58" s="26">
        <v>1</v>
      </c>
      <c r="T58" s="10">
        <v>67</v>
      </c>
      <c r="U58" s="10">
        <v>10.2</v>
      </c>
      <c r="V58" s="27">
        <f>1.73*T58*U58*X58</f>
        <v>1179.1780537820994</v>
      </c>
      <c r="W58" s="27">
        <f>V58*U64</f>
        <v>85.61451397199053</v>
      </c>
      <c r="X58" s="28">
        <f>COS(ATAN(U64))</f>
        <v>0.997374614332367</v>
      </c>
      <c r="Y58" s="9"/>
    </row>
    <row r="59" spans="2:25" ht="15">
      <c r="B59" s="9" t="s">
        <v>57</v>
      </c>
      <c r="C59" s="9" t="s">
        <v>58</v>
      </c>
      <c r="D59" s="53">
        <v>51.741</v>
      </c>
      <c r="E59" s="9"/>
      <c r="F59" s="9" t="s">
        <v>59</v>
      </c>
      <c r="G59" s="9" t="s">
        <v>58</v>
      </c>
      <c r="H59" s="46">
        <v>33.379</v>
      </c>
      <c r="I59" s="9"/>
      <c r="J59" s="9" t="s">
        <v>57</v>
      </c>
      <c r="K59" s="9" t="s">
        <v>58</v>
      </c>
      <c r="L59" s="53">
        <v>51.741</v>
      </c>
      <c r="M59" s="9"/>
      <c r="N59" s="9" t="s">
        <v>59</v>
      </c>
      <c r="O59" s="9" t="s">
        <v>58</v>
      </c>
      <c r="P59" s="46">
        <v>33.379</v>
      </c>
      <c r="Q59" s="9"/>
      <c r="R59" s="9"/>
      <c r="S59" s="26">
        <v>6</v>
      </c>
      <c r="T59" s="10">
        <v>74</v>
      </c>
      <c r="U59" s="10">
        <v>10.1</v>
      </c>
      <c r="V59" s="27">
        <f>1.73*T59*U59*X58</f>
        <v>1289.6073710809792</v>
      </c>
      <c r="W59" s="27">
        <f>V59*U64</f>
        <v>93.63226184177017</v>
      </c>
      <c r="X59" s="28"/>
      <c r="Y59" s="9"/>
    </row>
    <row r="60" spans="2:25" ht="15.75" thickBot="1">
      <c r="B60" s="9"/>
      <c r="C60" s="9" t="s">
        <v>60</v>
      </c>
      <c r="D60" s="54">
        <v>52.303</v>
      </c>
      <c r="E60" s="9"/>
      <c r="F60" s="9"/>
      <c r="G60" s="9" t="s">
        <v>60</v>
      </c>
      <c r="H60" s="55">
        <v>34.059</v>
      </c>
      <c r="I60" s="9"/>
      <c r="J60" s="9"/>
      <c r="K60" s="9" t="s">
        <v>60</v>
      </c>
      <c r="L60" s="54">
        <v>52.303</v>
      </c>
      <c r="M60" s="9"/>
      <c r="N60" s="9"/>
      <c r="O60" s="9" t="s">
        <v>60</v>
      </c>
      <c r="P60" s="55">
        <v>34.059</v>
      </c>
      <c r="Q60" s="9"/>
      <c r="R60" s="9"/>
      <c r="S60" s="26">
        <v>15</v>
      </c>
      <c r="T60" s="10">
        <v>58</v>
      </c>
      <c r="U60" s="10">
        <v>10.3</v>
      </c>
      <c r="V60" s="27">
        <f>1.73*T60*U60*X58</f>
        <v>1030.78865866173</v>
      </c>
      <c r="W60" s="27">
        <f>V60*U64</f>
        <v>74.84066527197419</v>
      </c>
      <c r="X60" s="28"/>
      <c r="Y60" s="9"/>
    </row>
    <row r="61" spans="2:25" ht="15.75" thickBot="1">
      <c r="B61" s="9"/>
      <c r="C61" s="9"/>
      <c r="D61" s="9" t="s">
        <v>61</v>
      </c>
      <c r="E61" s="44">
        <v>0.66</v>
      </c>
      <c r="F61" s="9"/>
      <c r="G61" s="9"/>
      <c r="H61" s="9"/>
      <c r="I61" s="9"/>
      <c r="J61" s="9"/>
      <c r="K61" s="9"/>
      <c r="L61" s="9" t="s">
        <v>61</v>
      </c>
      <c r="M61" s="44">
        <v>0.66</v>
      </c>
      <c r="N61" s="9"/>
      <c r="O61" s="9"/>
      <c r="P61" s="9"/>
      <c r="Q61" s="9"/>
      <c r="R61" s="9"/>
      <c r="S61" s="29">
        <v>18</v>
      </c>
      <c r="T61" s="10">
        <v>60</v>
      </c>
      <c r="U61" s="41">
        <v>10.3</v>
      </c>
      <c r="V61" s="31">
        <f>1.73*T61*U61*X58</f>
        <v>1066.333095167307</v>
      </c>
      <c r="W61" s="31">
        <f>V61*U64</f>
        <v>77.4213778675595</v>
      </c>
      <c r="X61" s="32"/>
      <c r="Y61" s="9"/>
    </row>
    <row r="62" spans="2:25" ht="15">
      <c r="B62" s="9"/>
      <c r="C62" s="9"/>
      <c r="D62" s="9" t="s">
        <v>61</v>
      </c>
      <c r="E62" s="44" t="e">
        <f>(H61-H60)/(D61-D60)</f>
        <v>#VALUE!</v>
      </c>
      <c r="F62" s="9"/>
      <c r="G62" s="9"/>
      <c r="H62" s="9"/>
      <c r="I62" s="9"/>
      <c r="J62" s="9"/>
      <c r="K62" s="9"/>
      <c r="L62" s="9" t="s">
        <v>61</v>
      </c>
      <c r="M62" s="44" t="e">
        <f>(P61-P60)/(L61-L60)</f>
        <v>#VALUE!</v>
      </c>
      <c r="N62" s="9"/>
      <c r="O62" s="9"/>
      <c r="P62" s="9"/>
      <c r="Q62" s="9"/>
      <c r="R62" s="9" t="s">
        <v>57</v>
      </c>
      <c r="S62" s="9" t="s">
        <v>58</v>
      </c>
      <c r="T62" s="37">
        <v>1994.877</v>
      </c>
      <c r="U62" s="9"/>
      <c r="V62" s="9" t="s">
        <v>59</v>
      </c>
      <c r="W62" s="9" t="s">
        <v>58</v>
      </c>
      <c r="X62" s="37">
        <v>595.635</v>
      </c>
      <c r="Y62" s="9"/>
    </row>
    <row r="63" spans="17:25" ht="15.75" thickBot="1">
      <c r="Q63" s="9"/>
      <c r="R63" s="9"/>
      <c r="S63" s="9" t="s">
        <v>60</v>
      </c>
      <c r="T63" s="39">
        <v>1996.516</v>
      </c>
      <c r="U63" s="9"/>
      <c r="V63" s="9"/>
      <c r="W63" s="9" t="s">
        <v>60</v>
      </c>
      <c r="X63" s="39">
        <v>595.754</v>
      </c>
      <c r="Y63" s="9"/>
    </row>
    <row r="64" spans="2:25" ht="15.75" thickBot="1">
      <c r="B64" s="9"/>
      <c r="C64" s="9"/>
      <c r="D64" s="9"/>
      <c r="E64" s="9"/>
      <c r="F64" s="22" t="s">
        <v>73</v>
      </c>
      <c r="G64" s="9"/>
      <c r="H64" s="9"/>
      <c r="I64" s="9"/>
      <c r="J64" s="9"/>
      <c r="K64" s="9"/>
      <c r="L64" s="9"/>
      <c r="M64" s="44"/>
      <c r="N64" s="9"/>
      <c r="O64" s="9"/>
      <c r="P64" s="9"/>
      <c r="Q64" s="9"/>
      <c r="R64" s="9"/>
      <c r="S64" s="9"/>
      <c r="T64" s="9" t="s">
        <v>61</v>
      </c>
      <c r="U64" s="44">
        <f>(X63-X62)/(T63-T62)</f>
        <v>0.07260524710190312</v>
      </c>
      <c r="V64" s="9"/>
      <c r="W64" s="9"/>
      <c r="X64" s="9"/>
      <c r="Y64" s="9"/>
    </row>
    <row r="65" spans="2:25" ht="15.75" thickBot="1">
      <c r="B65" s="9"/>
      <c r="C65" s="23" t="s">
        <v>54</v>
      </c>
      <c r="D65" s="24" t="s">
        <v>14</v>
      </c>
      <c r="E65" s="24" t="s">
        <v>55</v>
      </c>
      <c r="F65" s="24" t="s">
        <v>12</v>
      </c>
      <c r="G65" s="24" t="s">
        <v>13</v>
      </c>
      <c r="H65" s="25" t="s">
        <v>56</v>
      </c>
      <c r="I65" s="9"/>
      <c r="J65" s="9"/>
      <c r="K65" s="9"/>
      <c r="L65" s="9"/>
      <c r="M65" s="9"/>
      <c r="N65" s="22" t="s">
        <v>74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2:25" ht="15">
      <c r="B66" s="9"/>
      <c r="C66" s="26">
        <v>1</v>
      </c>
      <c r="D66" s="10">
        <v>75</v>
      </c>
      <c r="E66" s="10">
        <v>10.2</v>
      </c>
      <c r="F66" s="27">
        <f>1.73*D66*E66*H66</f>
        <v>1321.9216624829844</v>
      </c>
      <c r="G66" s="27">
        <f>F66*E72</f>
        <v>63.584752560833564</v>
      </c>
      <c r="H66" s="28">
        <f>COS(ATAN(E72))</f>
        <v>0.9988451868094635</v>
      </c>
      <c r="I66" s="9"/>
      <c r="J66" s="9"/>
      <c r="K66" s="23" t="s">
        <v>54</v>
      </c>
      <c r="L66" s="24" t="s">
        <v>14</v>
      </c>
      <c r="M66" s="24" t="s">
        <v>55</v>
      </c>
      <c r="N66" s="24" t="s">
        <v>12</v>
      </c>
      <c r="O66" s="24" t="s">
        <v>13</v>
      </c>
      <c r="P66" s="25" t="s">
        <v>56</v>
      </c>
      <c r="Q66" s="9"/>
      <c r="R66" s="9"/>
      <c r="S66" s="9"/>
      <c r="T66" s="9"/>
      <c r="U66" s="9"/>
      <c r="V66" s="9"/>
      <c r="W66" s="9"/>
      <c r="X66" s="9"/>
      <c r="Y66" s="9"/>
    </row>
    <row r="67" spans="2:24" ht="15.75" thickBot="1">
      <c r="B67" s="9"/>
      <c r="C67" s="26">
        <v>6</v>
      </c>
      <c r="D67" s="10">
        <v>65</v>
      </c>
      <c r="E67" s="10">
        <v>10.1</v>
      </c>
      <c r="F67" s="27">
        <f>1.73*D67*E67*H66</f>
        <v>1134.433426692914</v>
      </c>
      <c r="G67" s="27">
        <f>F67*E72</f>
        <v>54.56652294926436</v>
      </c>
      <c r="H67" s="28"/>
      <c r="I67" s="9"/>
      <c r="J67" s="9"/>
      <c r="K67" s="26">
        <v>1</v>
      </c>
      <c r="L67" s="10">
        <v>225</v>
      </c>
      <c r="M67" s="10">
        <v>10.2</v>
      </c>
      <c r="N67" s="27">
        <f>1.73*L67*M67*P67</f>
        <v>3939.1737286330713</v>
      </c>
      <c r="O67" s="27">
        <f>N67*M73</f>
        <v>496.577746326824</v>
      </c>
      <c r="P67" s="28">
        <f>COS(ATAN(M73))</f>
        <v>0.9921477271860343</v>
      </c>
      <c r="Q67" s="9"/>
      <c r="R67" s="9"/>
      <c r="S67" s="9"/>
      <c r="T67" s="9"/>
      <c r="U67" s="22" t="s">
        <v>99</v>
      </c>
      <c r="V67" s="9"/>
      <c r="W67" s="9"/>
      <c r="X67" s="9"/>
    </row>
    <row r="68" spans="2:24" ht="15">
      <c r="B68" s="9"/>
      <c r="C68" s="26">
        <v>15</v>
      </c>
      <c r="D68" s="10">
        <v>70</v>
      </c>
      <c r="E68" s="10">
        <v>10.3</v>
      </c>
      <c r="F68" s="27">
        <f>1.73*D68*E68*H66</f>
        <v>1245.889566863048</v>
      </c>
      <c r="G68" s="27">
        <f>F68*E72</f>
        <v>59.92759032204052</v>
      </c>
      <c r="H68" s="28"/>
      <c r="I68" s="9"/>
      <c r="J68" s="9"/>
      <c r="K68" s="26">
        <v>6</v>
      </c>
      <c r="L68" s="10">
        <v>235</v>
      </c>
      <c r="M68" s="10">
        <v>10.2</v>
      </c>
      <c r="N68" s="27">
        <f>1.73*L68*M68*P67</f>
        <v>4114.248116572318</v>
      </c>
      <c r="O68" s="27">
        <f>N68*M73</f>
        <v>518.6478683857939</v>
      </c>
      <c r="P68" s="28"/>
      <c r="Q68" s="9"/>
      <c r="R68" s="23" t="s">
        <v>54</v>
      </c>
      <c r="S68" s="24" t="s">
        <v>14</v>
      </c>
      <c r="T68" s="24" t="s">
        <v>55</v>
      </c>
      <c r="U68" s="24" t="s">
        <v>12</v>
      </c>
      <c r="V68" s="24" t="s">
        <v>13</v>
      </c>
      <c r="W68" s="25" t="s">
        <v>56</v>
      </c>
      <c r="X68" s="9"/>
    </row>
    <row r="69" spans="2:24" ht="15.75" thickBot="1">
      <c r="B69" s="9"/>
      <c r="C69" s="29">
        <v>18</v>
      </c>
      <c r="D69" s="10">
        <v>60</v>
      </c>
      <c r="E69" s="41">
        <v>10.3</v>
      </c>
      <c r="F69" s="31">
        <f>1.73*D69*E69*H66</f>
        <v>1067.9053430254698</v>
      </c>
      <c r="G69" s="31">
        <f>F69*E72</f>
        <v>51.366505990320455</v>
      </c>
      <c r="H69" s="32"/>
      <c r="I69" s="9"/>
      <c r="J69" s="9"/>
      <c r="K69" s="26">
        <v>15</v>
      </c>
      <c r="L69" s="10">
        <v>242</v>
      </c>
      <c r="M69" s="10">
        <v>10.2</v>
      </c>
      <c r="N69" s="27">
        <f>1.73*L69*M69*P67</f>
        <v>4236.800188129791</v>
      </c>
      <c r="O69" s="27">
        <f>N69*M73</f>
        <v>534.0969538270728</v>
      </c>
      <c r="P69" s="28"/>
      <c r="Q69" s="9"/>
      <c r="R69" s="26">
        <v>1</v>
      </c>
      <c r="S69" s="10">
        <v>0.02</v>
      </c>
      <c r="T69" s="10">
        <v>10.1</v>
      </c>
      <c r="U69" s="27">
        <f>1.73*S69*T69*W69</f>
        <v>0.34361044739254626</v>
      </c>
      <c r="V69" s="27">
        <f>U69*T75</f>
        <v>0.06367222347848542</v>
      </c>
      <c r="W69" s="28">
        <f>COS(ATAN(T75))</f>
        <v>0.9832611669219546</v>
      </c>
      <c r="X69" s="9"/>
    </row>
    <row r="70" spans="2:24" ht="15.75" thickBot="1">
      <c r="B70" s="9" t="s">
        <v>57</v>
      </c>
      <c r="C70" s="9" t="s">
        <v>58</v>
      </c>
      <c r="D70" s="37">
        <v>2408.412</v>
      </c>
      <c r="E70" s="9"/>
      <c r="F70" s="9" t="s">
        <v>59</v>
      </c>
      <c r="G70" s="9" t="s">
        <v>58</v>
      </c>
      <c r="H70" s="37">
        <v>595.635</v>
      </c>
      <c r="I70" s="9"/>
      <c r="J70" s="9"/>
      <c r="K70" s="29">
        <v>18</v>
      </c>
      <c r="L70" s="30">
        <v>222</v>
      </c>
      <c r="M70" s="41">
        <v>10.3</v>
      </c>
      <c r="N70" s="31">
        <f>1.73*L70*M70*P67</f>
        <v>3924.755837861604</v>
      </c>
      <c r="O70" s="31">
        <f>N70*M73</f>
        <v>494.76020686314416</v>
      </c>
      <c r="P70" s="32"/>
      <c r="Q70" s="9"/>
      <c r="R70" s="26">
        <v>6</v>
      </c>
      <c r="S70" s="10">
        <v>0.03</v>
      </c>
      <c r="T70" s="10">
        <v>10</v>
      </c>
      <c r="U70" s="27">
        <f>1.73*S70*T70*W69</f>
        <v>0.5103125456324944</v>
      </c>
      <c r="V70" s="27">
        <f>U70*T75</f>
        <v>0.09456270813636447</v>
      </c>
      <c r="W70" s="28"/>
      <c r="X70" s="9"/>
    </row>
    <row r="71" spans="2:24" ht="15.75" thickBot="1">
      <c r="B71" s="9"/>
      <c r="C71" s="9" t="s">
        <v>60</v>
      </c>
      <c r="D71" s="39">
        <v>2410.886</v>
      </c>
      <c r="E71" s="9"/>
      <c r="F71" s="9"/>
      <c r="G71" s="9" t="s">
        <v>60</v>
      </c>
      <c r="H71" s="39">
        <v>595.754</v>
      </c>
      <c r="I71" s="9"/>
      <c r="J71" s="9" t="s">
        <v>57</v>
      </c>
      <c r="K71" s="9" t="s">
        <v>58</v>
      </c>
      <c r="L71" s="37">
        <v>6064.426</v>
      </c>
      <c r="M71" s="9"/>
      <c r="N71" s="9" t="s">
        <v>59</v>
      </c>
      <c r="O71" s="9" t="s">
        <v>58</v>
      </c>
      <c r="P71" s="37">
        <v>1226.368</v>
      </c>
      <c r="Q71" s="9"/>
      <c r="R71" s="26">
        <v>15</v>
      </c>
      <c r="S71" s="10">
        <v>0.02</v>
      </c>
      <c r="T71" s="10">
        <v>10.2</v>
      </c>
      <c r="U71" s="27">
        <f>1.73*S71*T71*W69</f>
        <v>0.3470125310300962</v>
      </c>
      <c r="V71" s="27">
        <f>U71*T75</f>
        <v>0.06430264153272784</v>
      </c>
      <c r="W71" s="28"/>
      <c r="X71" s="9"/>
    </row>
    <row r="72" spans="2:24" ht="15.75" thickBot="1">
      <c r="B72" s="9"/>
      <c r="C72" s="9"/>
      <c r="D72" s="9" t="s">
        <v>61</v>
      </c>
      <c r="E72" s="44">
        <f>(H71-H70)/(D71-D70)</f>
        <v>0.04810024252223949</v>
      </c>
      <c r="F72" s="9"/>
      <c r="G72" s="9"/>
      <c r="H72" s="9"/>
      <c r="I72" s="9"/>
      <c r="J72" s="9"/>
      <c r="K72" s="9" t="s">
        <v>60</v>
      </c>
      <c r="L72" s="39">
        <v>6070.55</v>
      </c>
      <c r="M72" s="9"/>
      <c r="N72" s="9"/>
      <c r="O72" s="9" t="s">
        <v>60</v>
      </c>
      <c r="P72" s="39">
        <v>1227.14</v>
      </c>
      <c r="Q72" s="9"/>
      <c r="R72" s="29">
        <v>18</v>
      </c>
      <c r="S72" s="41">
        <v>0.02</v>
      </c>
      <c r="T72" s="41">
        <v>10.2</v>
      </c>
      <c r="U72" s="31">
        <f>1.73*S72*T72*W69</f>
        <v>0.3470125310300962</v>
      </c>
      <c r="V72" s="31">
        <f>U72*T75</f>
        <v>0.06430264153272784</v>
      </c>
      <c r="W72" s="60"/>
      <c r="X72" s="9"/>
    </row>
    <row r="73" spans="2:24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 t="s">
        <v>61</v>
      </c>
      <c r="M73" s="44">
        <f>(P72-P71)/(L72-L71)</f>
        <v>0.1260613977792599</v>
      </c>
      <c r="N73" s="9"/>
      <c r="O73" s="9"/>
      <c r="P73" s="9"/>
      <c r="Q73" s="9" t="s">
        <v>57</v>
      </c>
      <c r="R73" s="9" t="s">
        <v>58</v>
      </c>
      <c r="S73" s="46">
        <v>745.715</v>
      </c>
      <c r="T73" s="9"/>
      <c r="U73" s="9" t="s">
        <v>59</v>
      </c>
      <c r="V73" s="9" t="s">
        <v>58</v>
      </c>
      <c r="W73" s="46">
        <v>212.018</v>
      </c>
      <c r="X73" s="9"/>
    </row>
    <row r="74" spans="17:24" ht="15.75" thickBot="1">
      <c r="Q74" s="9"/>
      <c r="R74" s="9" t="s">
        <v>60</v>
      </c>
      <c r="S74" s="48">
        <v>746.028</v>
      </c>
      <c r="T74" s="9"/>
      <c r="U74" s="9"/>
      <c r="V74" s="9" t="s">
        <v>60</v>
      </c>
      <c r="W74" s="48">
        <v>212.076</v>
      </c>
      <c r="X74" s="9"/>
    </row>
    <row r="75" spans="2:24" ht="15.75" thickBot="1">
      <c r="B75" s="9"/>
      <c r="C75" s="9"/>
      <c r="D75" s="9"/>
      <c r="E75" s="9"/>
      <c r="F75" s="22" t="s">
        <v>75</v>
      </c>
      <c r="G75" s="9"/>
      <c r="H75" s="9"/>
      <c r="I75" s="9"/>
      <c r="J75" s="9"/>
      <c r="K75" s="9"/>
      <c r="L75" s="9"/>
      <c r="M75" s="9"/>
      <c r="N75" s="22" t="s">
        <v>76</v>
      </c>
      <c r="O75" s="9"/>
      <c r="P75" s="9"/>
      <c r="Q75" s="9"/>
      <c r="R75" s="9"/>
      <c r="S75" s="9" t="s">
        <v>61</v>
      </c>
      <c r="T75" s="44">
        <f>(W74-W73)/(S74-S73)</f>
        <v>0.18530351437698056</v>
      </c>
      <c r="U75" s="9"/>
      <c r="V75" s="9"/>
      <c r="W75" s="9"/>
      <c r="X75" s="9"/>
    </row>
    <row r="76" spans="2:24" ht="15.75" thickBot="1">
      <c r="B76" s="9"/>
      <c r="C76" s="23" t="s">
        <v>54</v>
      </c>
      <c r="D76" s="24" t="s">
        <v>14</v>
      </c>
      <c r="E76" s="24" t="s">
        <v>55</v>
      </c>
      <c r="F76" s="24" t="s">
        <v>12</v>
      </c>
      <c r="G76" s="24" t="s">
        <v>13</v>
      </c>
      <c r="H76" s="25" t="s">
        <v>56</v>
      </c>
      <c r="I76" s="9"/>
      <c r="J76" s="9"/>
      <c r="K76" s="23" t="s">
        <v>54</v>
      </c>
      <c r="L76" s="24" t="s">
        <v>14</v>
      </c>
      <c r="M76" s="24" t="s">
        <v>55</v>
      </c>
      <c r="N76" s="24" t="s">
        <v>12</v>
      </c>
      <c r="O76" s="24" t="s">
        <v>13</v>
      </c>
      <c r="P76" s="25" t="s">
        <v>56</v>
      </c>
      <c r="Q76" s="9"/>
      <c r="R76" s="9"/>
      <c r="S76" s="9"/>
      <c r="T76" s="9"/>
      <c r="U76" s="22" t="s">
        <v>100</v>
      </c>
      <c r="V76" s="9"/>
      <c r="W76" s="9"/>
      <c r="X76" s="9"/>
    </row>
    <row r="77" spans="2:24" ht="15">
      <c r="B77" s="9"/>
      <c r="C77" s="26">
        <v>1</v>
      </c>
      <c r="D77" s="10">
        <v>420</v>
      </c>
      <c r="E77" s="56">
        <v>10.2</v>
      </c>
      <c r="F77" s="27">
        <f>1.73*D77*E77*H77</f>
        <v>7218.685170956157</v>
      </c>
      <c r="G77" s="27">
        <f>F77*E83</f>
        <v>1678.763993245532</v>
      </c>
      <c r="H77" s="28">
        <f>COS(ATAN(E83))</f>
        <v>0.9740080270391991</v>
      </c>
      <c r="I77" s="9"/>
      <c r="J77" s="9"/>
      <c r="K77" s="26">
        <v>1</v>
      </c>
      <c r="L77" s="10">
        <v>403</v>
      </c>
      <c r="M77" s="56">
        <v>10.2</v>
      </c>
      <c r="N77" s="27">
        <f>1.73*L77*M77*P77</f>
        <v>6926.500294988883</v>
      </c>
      <c r="O77" s="27">
        <f>N77*M83</f>
        <v>1610.8140220903554</v>
      </c>
      <c r="P77" s="28">
        <f>COS(ATAN(M83))</f>
        <v>0.9740080270391991</v>
      </c>
      <c r="Q77" s="9"/>
      <c r="R77" s="23" t="s">
        <v>54</v>
      </c>
      <c r="S77" s="24" t="s">
        <v>14</v>
      </c>
      <c r="T77" s="24" t="s">
        <v>55</v>
      </c>
      <c r="U77" s="24" t="s">
        <v>12</v>
      </c>
      <c r="V77" s="24" t="s">
        <v>13</v>
      </c>
      <c r="W77" s="25" t="s">
        <v>56</v>
      </c>
      <c r="X77" s="9"/>
    </row>
    <row r="78" spans="2:24" ht="15">
      <c r="B78" s="9"/>
      <c r="C78" s="26">
        <v>6</v>
      </c>
      <c r="D78" s="10">
        <v>500</v>
      </c>
      <c r="E78" s="56">
        <v>10.1</v>
      </c>
      <c r="F78" s="27">
        <f>1.73*D78*E78*H77</f>
        <v>8509.421128227963</v>
      </c>
      <c r="G78" s="27">
        <f>F78*E83</f>
        <v>1978.9351460994249</v>
      </c>
      <c r="H78" s="28"/>
      <c r="I78" s="9"/>
      <c r="J78" s="9"/>
      <c r="K78" s="26">
        <v>6</v>
      </c>
      <c r="L78" s="10">
        <v>473</v>
      </c>
      <c r="M78" s="56">
        <v>10.1</v>
      </c>
      <c r="N78" s="27">
        <f>1.73*L78*M78*P77</f>
        <v>8049.912387303652</v>
      </c>
      <c r="O78" s="27">
        <f>N78*M83</f>
        <v>1872.0726482100558</v>
      </c>
      <c r="P78" s="28"/>
      <c r="Q78" s="9"/>
      <c r="R78" s="26">
        <v>1</v>
      </c>
      <c r="S78" s="10">
        <v>5</v>
      </c>
      <c r="T78" s="10">
        <v>10.2</v>
      </c>
      <c r="U78" s="27">
        <f>1.73*S78*T78*W78</f>
        <v>85.9850041150326</v>
      </c>
      <c r="V78" s="27">
        <f>U78*T84</f>
        <v>19.776550946457498</v>
      </c>
      <c r="W78" s="28">
        <f>COS(ATAN(T84))</f>
        <v>0.9745551866148996</v>
      </c>
      <c r="X78" s="9"/>
    </row>
    <row r="79" spans="2:24" ht="15">
      <c r="B79" s="9"/>
      <c r="C79" s="26">
        <v>15</v>
      </c>
      <c r="D79" s="10">
        <v>530</v>
      </c>
      <c r="E79" s="56">
        <v>10.1</v>
      </c>
      <c r="F79" s="27">
        <f>1.73*D79*E79*H77</f>
        <v>9019.98639592164</v>
      </c>
      <c r="G79" s="27">
        <f>F79*E83</f>
        <v>2097.6712548653904</v>
      </c>
      <c r="H79" s="28"/>
      <c r="I79" s="9"/>
      <c r="J79" s="9"/>
      <c r="K79" s="26">
        <v>15</v>
      </c>
      <c r="L79" s="10">
        <v>516</v>
      </c>
      <c r="M79" s="56">
        <v>10.1</v>
      </c>
      <c r="N79" s="27">
        <f>1.73*L79*M79*P77</f>
        <v>8781.722604331257</v>
      </c>
      <c r="O79" s="27">
        <f>N79*M83</f>
        <v>2042.2610707746062</v>
      </c>
      <c r="P79" s="28"/>
      <c r="Q79" s="9"/>
      <c r="R79" s="26">
        <v>6</v>
      </c>
      <c r="S79" s="10">
        <v>5</v>
      </c>
      <c r="T79" s="10">
        <v>10.2</v>
      </c>
      <c r="U79" s="27">
        <f>1.73*S79*T79*W78</f>
        <v>85.9850041150326</v>
      </c>
      <c r="V79" s="27">
        <f>U79*T84</f>
        <v>19.776550946457498</v>
      </c>
      <c r="W79" s="28"/>
      <c r="X79" s="9"/>
    </row>
    <row r="80" spans="2:24" ht="15.75" thickBot="1">
      <c r="B80" s="9"/>
      <c r="C80" s="29">
        <v>18</v>
      </c>
      <c r="D80" s="30">
        <v>490</v>
      </c>
      <c r="E80" s="57">
        <v>10.1</v>
      </c>
      <c r="F80" s="31">
        <f>1.73*D80*E80*H77</f>
        <v>8339.232705663404</v>
      </c>
      <c r="G80" s="31">
        <f>F80*E83</f>
        <v>1939.3564431774364</v>
      </c>
      <c r="H80" s="32"/>
      <c r="I80" s="9"/>
      <c r="J80" s="9"/>
      <c r="K80" s="29">
        <v>18</v>
      </c>
      <c r="L80" s="30">
        <v>466</v>
      </c>
      <c r="M80" s="57">
        <v>10.1</v>
      </c>
      <c r="N80" s="31">
        <f>1.73*L80*M80*P77</f>
        <v>7930.78049150846</v>
      </c>
      <c r="O80" s="31">
        <f>N80*M83</f>
        <v>1844.3675561646637</v>
      </c>
      <c r="P80" s="32"/>
      <c r="Q80" s="9"/>
      <c r="R80" s="26">
        <v>15</v>
      </c>
      <c r="S80" s="10">
        <v>5</v>
      </c>
      <c r="T80" s="10">
        <v>10.2</v>
      </c>
      <c r="U80" s="27">
        <f>1.73*S80*T80*W78</f>
        <v>85.9850041150326</v>
      </c>
      <c r="V80" s="27">
        <f>U80*T84</f>
        <v>19.776550946457498</v>
      </c>
      <c r="W80" s="28"/>
      <c r="X80" s="9"/>
    </row>
    <row r="81" spans="2:24" ht="15.75" thickBot="1">
      <c r="B81" s="9" t="s">
        <v>57</v>
      </c>
      <c r="C81" s="9" t="s">
        <v>58</v>
      </c>
      <c r="D81" s="36">
        <v>11700.661</v>
      </c>
      <c r="E81" s="9"/>
      <c r="F81" s="9" t="s">
        <v>59</v>
      </c>
      <c r="G81" s="9" t="s">
        <v>58</v>
      </c>
      <c r="H81" s="37">
        <v>3699.38</v>
      </c>
      <c r="I81" s="9"/>
      <c r="J81" s="9" t="s">
        <v>57</v>
      </c>
      <c r="K81" s="9" t="s">
        <v>58</v>
      </c>
      <c r="L81" s="36">
        <v>11700.661</v>
      </c>
      <c r="M81" s="9"/>
      <c r="N81" s="9" t="s">
        <v>59</v>
      </c>
      <c r="O81" s="9" t="s">
        <v>58</v>
      </c>
      <c r="P81" s="37">
        <v>3699.38</v>
      </c>
      <c r="Q81" s="9"/>
      <c r="R81" s="29">
        <v>18</v>
      </c>
      <c r="S81" s="41">
        <v>5</v>
      </c>
      <c r="T81" s="41">
        <v>10.2</v>
      </c>
      <c r="U81" s="31">
        <f>1.73*S81*T81*W78</f>
        <v>85.9850041150326</v>
      </c>
      <c r="V81" s="31">
        <f>U81*T84</f>
        <v>19.776550946457498</v>
      </c>
      <c r="W81" s="60"/>
      <c r="X81" s="9"/>
    </row>
    <row r="82" spans="2:24" ht="15.75" thickBot="1">
      <c r="B82" s="9"/>
      <c r="C82" s="9" t="s">
        <v>60</v>
      </c>
      <c r="D82" s="38">
        <v>11710.422</v>
      </c>
      <c r="E82" s="9"/>
      <c r="F82" s="9"/>
      <c r="G82" s="9" t="s">
        <v>60</v>
      </c>
      <c r="H82" s="39">
        <v>3701.65</v>
      </c>
      <c r="I82" s="9"/>
      <c r="J82" s="9"/>
      <c r="K82" s="9" t="s">
        <v>60</v>
      </c>
      <c r="L82" s="38">
        <v>11710.422</v>
      </c>
      <c r="M82" s="9"/>
      <c r="N82" s="9"/>
      <c r="O82" s="9" t="s">
        <v>60</v>
      </c>
      <c r="P82" s="39">
        <v>3701.65</v>
      </c>
      <c r="Q82" s="9" t="s">
        <v>57</v>
      </c>
      <c r="R82" s="9" t="s">
        <v>58</v>
      </c>
      <c r="S82" s="46">
        <v>32.227</v>
      </c>
      <c r="T82" s="9"/>
      <c r="U82" s="9" t="s">
        <v>59</v>
      </c>
      <c r="V82" s="9" t="s">
        <v>58</v>
      </c>
      <c r="W82" s="46">
        <v>7.685</v>
      </c>
      <c r="X82" s="9"/>
    </row>
    <row r="83" spans="2:24" ht="15.75" thickBot="1">
      <c r="B83" s="9"/>
      <c r="C83" s="9"/>
      <c r="D83" s="9" t="s">
        <v>61</v>
      </c>
      <c r="E83" s="44">
        <f>(H82-H81)/(D82-D81)</f>
        <v>0.2325581395348718</v>
      </c>
      <c r="F83" s="9"/>
      <c r="G83" s="9"/>
      <c r="H83" s="9"/>
      <c r="I83" s="9"/>
      <c r="J83" s="9"/>
      <c r="K83" s="9"/>
      <c r="L83" s="9" t="s">
        <v>61</v>
      </c>
      <c r="M83" s="44">
        <f>(P82-P81)/(L82-L81)</f>
        <v>0.2325581395348718</v>
      </c>
      <c r="N83" s="9"/>
      <c r="O83" s="9"/>
      <c r="P83" s="9"/>
      <c r="Q83" s="9"/>
      <c r="R83" s="9" t="s">
        <v>60</v>
      </c>
      <c r="S83" s="48">
        <v>32.262</v>
      </c>
      <c r="T83" s="9"/>
      <c r="U83" s="9"/>
      <c r="V83" s="9" t="s">
        <v>60</v>
      </c>
      <c r="W83" s="48">
        <v>7.694</v>
      </c>
      <c r="X83" s="9"/>
    </row>
    <row r="84" spans="2:24" ht="15">
      <c r="B84" s="9"/>
      <c r="C84" s="9"/>
      <c r="D84" s="9"/>
      <c r="E84" s="44"/>
      <c r="F84" s="9"/>
      <c r="G84" s="422"/>
      <c r="H84" s="422"/>
      <c r="I84" s="422"/>
      <c r="J84" s="422"/>
      <c r="K84" s="9"/>
      <c r="L84" s="9"/>
      <c r="M84" s="44"/>
      <c r="N84" s="9"/>
      <c r="O84" s="9"/>
      <c r="P84" s="9"/>
      <c r="Q84" s="9"/>
      <c r="R84" s="9"/>
      <c r="S84" s="9" t="s">
        <v>61</v>
      </c>
      <c r="T84" s="44">
        <v>0.23</v>
      </c>
      <c r="U84" s="9"/>
      <c r="V84" s="9"/>
      <c r="W84" s="9"/>
      <c r="X84" s="9"/>
    </row>
    <row r="85" spans="2:24" ht="15.75" thickBot="1">
      <c r="B85" s="9"/>
      <c r="C85" s="9"/>
      <c r="D85" s="9"/>
      <c r="E85" s="9"/>
      <c r="F85" s="22" t="s">
        <v>77</v>
      </c>
      <c r="G85" s="9"/>
      <c r="H85" s="9"/>
      <c r="I85" s="9"/>
      <c r="J85" s="9"/>
      <c r="K85" s="9"/>
      <c r="L85" s="9"/>
      <c r="M85" s="9"/>
      <c r="N85" s="22" t="s">
        <v>78</v>
      </c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2:23" ht="15">
      <c r="B86" s="9"/>
      <c r="C86" s="23" t="s">
        <v>54</v>
      </c>
      <c r="D86" s="24" t="s">
        <v>14</v>
      </c>
      <c r="E86" s="24" t="s">
        <v>55</v>
      </c>
      <c r="F86" s="24" t="s">
        <v>12</v>
      </c>
      <c r="G86" s="24" t="s">
        <v>13</v>
      </c>
      <c r="H86" s="25" t="s">
        <v>56</v>
      </c>
      <c r="I86" s="9"/>
      <c r="J86" s="9"/>
      <c r="K86" s="23" t="s">
        <v>54</v>
      </c>
      <c r="L86" s="24" t="s">
        <v>14</v>
      </c>
      <c r="M86" s="24" t="s">
        <v>55</v>
      </c>
      <c r="N86" s="24" t="s">
        <v>12</v>
      </c>
      <c r="O86" s="24" t="s">
        <v>13</v>
      </c>
      <c r="P86" s="25" t="s">
        <v>56</v>
      </c>
      <c r="Q86" s="6"/>
      <c r="R86" s="6"/>
      <c r="S86" s="6"/>
      <c r="T86" s="49"/>
      <c r="U86" s="6"/>
      <c r="V86" s="6"/>
      <c r="W86" s="6"/>
    </row>
    <row r="87" spans="2:23" ht="15.75" thickBot="1">
      <c r="B87" s="9"/>
      <c r="C87" s="26">
        <v>1</v>
      </c>
      <c r="D87" s="10">
        <v>430</v>
      </c>
      <c r="E87" s="10">
        <v>10.2</v>
      </c>
      <c r="F87" s="27">
        <f>1.73*D87*E87*H87</f>
        <v>7388.842452796042</v>
      </c>
      <c r="G87" s="27">
        <f>F87*E93</f>
        <v>1726.097487443551</v>
      </c>
      <c r="H87" s="28">
        <f>COS(ATAN(E93))</f>
        <v>0.9737818509229371</v>
      </c>
      <c r="I87" s="9"/>
      <c r="J87" s="9"/>
      <c r="K87" s="26">
        <v>1</v>
      </c>
      <c r="L87" s="10">
        <v>368</v>
      </c>
      <c r="M87" s="10">
        <v>10.2</v>
      </c>
      <c r="N87" s="27">
        <f>1.73*L87*M87*P87</f>
        <v>6323.474471230102</v>
      </c>
      <c r="O87" s="27">
        <f>N87*M93</f>
        <v>1477.218314835411</v>
      </c>
      <c r="P87" s="28">
        <f>COS(ATAN(M93))</f>
        <v>0.9737818509229371</v>
      </c>
      <c r="Q87" s="9"/>
      <c r="R87" s="9"/>
      <c r="S87" s="9"/>
      <c r="T87" s="9"/>
      <c r="U87" s="22" t="s">
        <v>79</v>
      </c>
      <c r="V87" s="9" t="s">
        <v>101</v>
      </c>
      <c r="W87" s="9"/>
    </row>
    <row r="88" spans="2:23" ht="15">
      <c r="B88" s="9"/>
      <c r="C88" s="26">
        <v>6</v>
      </c>
      <c r="D88" s="10">
        <v>505</v>
      </c>
      <c r="E88" s="10">
        <v>10.2</v>
      </c>
      <c r="F88" s="27">
        <f>1.73*D88*E88*H87</f>
        <v>8677.594043400004</v>
      </c>
      <c r="G88" s="27">
        <f>F88*E93</f>
        <v>2027.1610026953333</v>
      </c>
      <c r="H88" s="28"/>
      <c r="I88" s="9"/>
      <c r="J88" s="9"/>
      <c r="K88" s="26">
        <v>6</v>
      </c>
      <c r="L88" s="10">
        <v>427</v>
      </c>
      <c r="M88" s="10">
        <v>10.2</v>
      </c>
      <c r="N88" s="27">
        <f>1.73*L88*M88*P87</f>
        <v>7337.292389171885</v>
      </c>
      <c r="O88" s="27">
        <f>N88*M93</f>
        <v>1714.0549468334798</v>
      </c>
      <c r="P88" s="28"/>
      <c r="Q88" s="9"/>
      <c r="R88" s="23" t="s">
        <v>54</v>
      </c>
      <c r="S88" s="24" t="s">
        <v>14</v>
      </c>
      <c r="T88" s="24" t="s">
        <v>55</v>
      </c>
      <c r="U88" s="24" t="s">
        <v>12</v>
      </c>
      <c r="V88" s="24" t="s">
        <v>13</v>
      </c>
      <c r="W88" s="25" t="s">
        <v>56</v>
      </c>
    </row>
    <row r="89" spans="2:23" ht="15">
      <c r="B89" s="9"/>
      <c r="C89" s="26">
        <v>15</v>
      </c>
      <c r="D89" s="10">
        <v>525</v>
      </c>
      <c r="E89" s="10">
        <v>10.1</v>
      </c>
      <c r="F89" s="27">
        <f>1.73*D89*E89*H87</f>
        <v>8932.817397617651</v>
      </c>
      <c r="G89" s="27">
        <f>F89*E93</f>
        <v>2086.783385127549</v>
      </c>
      <c r="H89" s="28"/>
      <c r="I89" s="9"/>
      <c r="J89" s="9"/>
      <c r="K89" s="26">
        <v>15</v>
      </c>
      <c r="L89" s="10">
        <v>448</v>
      </c>
      <c r="M89" s="10">
        <v>10.1</v>
      </c>
      <c r="N89" s="27">
        <f>1.73*L89*M89*P87</f>
        <v>7622.670845967063</v>
      </c>
      <c r="O89" s="27">
        <f>N89*M93</f>
        <v>1780.7218219755086</v>
      </c>
      <c r="P89" s="28"/>
      <c r="Q89" s="9"/>
      <c r="R89" s="26">
        <v>1</v>
      </c>
      <c r="S89" s="10">
        <v>70</v>
      </c>
      <c r="T89" s="10">
        <v>36.5</v>
      </c>
      <c r="U89" s="27">
        <f>1.73*S89*T89*W89</f>
        <v>4419.498499322536</v>
      </c>
      <c r="V89" s="27">
        <f>U89*T95</f>
        <v>75.88831916607235</v>
      </c>
      <c r="W89" s="28">
        <f>COS(ATAN(T95))</f>
        <v>0.9998526066587189</v>
      </c>
    </row>
    <row r="90" spans="2:23" ht="15.75" thickBot="1">
      <c r="B90" s="9"/>
      <c r="C90" s="29">
        <v>18</v>
      </c>
      <c r="D90" s="30">
        <v>500</v>
      </c>
      <c r="E90" s="41">
        <v>10.5</v>
      </c>
      <c r="F90" s="31">
        <f>1.73*D90*E90*H87</f>
        <v>8844.373661007576</v>
      </c>
      <c r="G90" s="31">
        <f>F90*E93</f>
        <v>2066.122163492623</v>
      </c>
      <c r="H90" s="32"/>
      <c r="I90" s="9"/>
      <c r="J90" s="9"/>
      <c r="K90" s="29">
        <v>18</v>
      </c>
      <c r="L90" s="30">
        <v>424</v>
      </c>
      <c r="M90" s="41">
        <v>10.5</v>
      </c>
      <c r="N90" s="31">
        <f>1.73*L90*M90*P87</f>
        <v>7500.028864534424</v>
      </c>
      <c r="O90" s="31">
        <f>N90*M93</f>
        <v>1752.0715946417442</v>
      </c>
      <c r="P90" s="32"/>
      <c r="Q90" s="9"/>
      <c r="R90" s="26">
        <v>6</v>
      </c>
      <c r="S90" s="10">
        <v>80</v>
      </c>
      <c r="T90" s="10">
        <v>36.5</v>
      </c>
      <c r="U90" s="27">
        <f>1.73*S90*T90*W89</f>
        <v>5050.855427797184</v>
      </c>
      <c r="V90" s="27">
        <f>U90*T95</f>
        <v>86.7295076183684</v>
      </c>
      <c r="W90" s="28"/>
    </row>
    <row r="91" spans="2:23" ht="15">
      <c r="B91" s="9" t="s">
        <v>57</v>
      </c>
      <c r="C91" s="9" t="s">
        <v>58</v>
      </c>
      <c r="D91" s="37">
        <v>11015.879</v>
      </c>
      <c r="E91" s="9"/>
      <c r="F91" s="9" t="s">
        <v>59</v>
      </c>
      <c r="G91" s="9" t="s">
        <v>58</v>
      </c>
      <c r="H91" s="37">
        <v>3499.7</v>
      </c>
      <c r="I91" s="9"/>
      <c r="J91" s="9" t="s">
        <v>57</v>
      </c>
      <c r="K91" s="9" t="s">
        <v>58</v>
      </c>
      <c r="L91" s="37">
        <v>11015.879</v>
      </c>
      <c r="M91" s="9"/>
      <c r="N91" s="9" t="s">
        <v>59</v>
      </c>
      <c r="O91" s="9" t="s">
        <v>58</v>
      </c>
      <c r="P91" s="37">
        <v>3499.7</v>
      </c>
      <c r="Q91" s="9"/>
      <c r="R91" s="26">
        <v>15</v>
      </c>
      <c r="S91" s="10">
        <v>80</v>
      </c>
      <c r="T91" s="10">
        <v>37</v>
      </c>
      <c r="U91" s="27">
        <f>1.73*S91*T91*W89</f>
        <v>5120.045228177968</v>
      </c>
      <c r="V91" s="27">
        <f>U91*T95</f>
        <v>87.91758306519537</v>
      </c>
      <c r="W91" s="28"/>
    </row>
    <row r="92" spans="2:23" ht="15.75" thickBot="1">
      <c r="B92" s="9"/>
      <c r="C92" s="9" t="s">
        <v>60</v>
      </c>
      <c r="D92" s="39">
        <v>11025.686</v>
      </c>
      <c r="E92" s="9"/>
      <c r="F92" s="9"/>
      <c r="G92" s="9" t="s">
        <v>60</v>
      </c>
      <c r="H92" s="34">
        <v>3501.991</v>
      </c>
      <c r="I92" s="9"/>
      <c r="J92" s="9"/>
      <c r="K92" s="9" t="s">
        <v>60</v>
      </c>
      <c r="L92" s="39">
        <v>11025.686</v>
      </c>
      <c r="M92" s="9"/>
      <c r="N92" s="9"/>
      <c r="O92" s="9" t="s">
        <v>60</v>
      </c>
      <c r="P92" s="34">
        <v>3501.991</v>
      </c>
      <c r="Q92" s="9"/>
      <c r="R92" s="29">
        <v>18</v>
      </c>
      <c r="S92" s="30">
        <v>80</v>
      </c>
      <c r="T92" s="41">
        <v>37</v>
      </c>
      <c r="U92" s="31">
        <f>1.73*S92*T92*W89</f>
        <v>5120.045228177968</v>
      </c>
      <c r="V92" s="31">
        <f>U92*T95</f>
        <v>87.91758306519537</v>
      </c>
      <c r="W92" s="32"/>
    </row>
    <row r="93" spans="2:23" ht="15">
      <c r="B93" s="9"/>
      <c r="C93" s="9"/>
      <c r="D93" s="9" t="s">
        <v>61</v>
      </c>
      <c r="E93" s="44">
        <f>(H92-H91)/(D92-D91)</f>
        <v>0.23360864688492192</v>
      </c>
      <c r="F93" s="9"/>
      <c r="G93" s="9"/>
      <c r="H93" s="9"/>
      <c r="I93" s="9"/>
      <c r="J93" s="9"/>
      <c r="K93" s="9"/>
      <c r="L93" s="9" t="s">
        <v>61</v>
      </c>
      <c r="M93" s="44">
        <f>(P92-P91)/(L92-L91)</f>
        <v>0.23360864688492192</v>
      </c>
      <c r="N93" s="9"/>
      <c r="O93" s="9"/>
      <c r="P93" s="9"/>
      <c r="Q93" s="9" t="s">
        <v>57</v>
      </c>
      <c r="R93" s="9" t="s">
        <v>58</v>
      </c>
      <c r="S93" s="46">
        <v>1638.372</v>
      </c>
      <c r="T93" s="9"/>
      <c r="U93" s="9" t="s">
        <v>59</v>
      </c>
      <c r="V93" s="9" t="s">
        <v>58</v>
      </c>
      <c r="W93" s="46">
        <v>535.938</v>
      </c>
    </row>
    <row r="94" spans="17:23" ht="15.75" thickBot="1">
      <c r="Q94" s="9"/>
      <c r="R94" s="9" t="s">
        <v>60</v>
      </c>
      <c r="S94" s="55">
        <v>1686.068</v>
      </c>
      <c r="T94" s="9"/>
      <c r="U94" s="9"/>
      <c r="V94" s="9" t="s">
        <v>60</v>
      </c>
      <c r="W94" s="55">
        <v>536.757</v>
      </c>
    </row>
    <row r="95" spans="17:23" ht="15">
      <c r="Q95" s="9"/>
      <c r="R95" s="9"/>
      <c r="S95" s="9" t="s">
        <v>61</v>
      </c>
      <c r="T95" s="44">
        <f>(W94-W93)/(S94-S93)</f>
        <v>0.017171251257966317</v>
      </c>
      <c r="U95" s="9"/>
      <c r="V95" s="9"/>
      <c r="W95" s="9"/>
    </row>
    <row r="96" spans="2:23" ht="15.75" thickBot="1">
      <c r="B96" s="9"/>
      <c r="C96" s="9"/>
      <c r="D96" s="9"/>
      <c r="E96" s="9"/>
      <c r="F96" s="22" t="s">
        <v>79</v>
      </c>
      <c r="G96" s="9" t="s">
        <v>80</v>
      </c>
      <c r="H96" s="9"/>
      <c r="I96" s="9"/>
      <c r="J96" s="9"/>
      <c r="K96" s="9"/>
      <c r="L96" s="9"/>
      <c r="M96" s="9"/>
      <c r="N96" s="22" t="s">
        <v>81</v>
      </c>
      <c r="O96" s="9"/>
      <c r="P96" s="9"/>
      <c r="Q96" s="9"/>
      <c r="R96" s="9"/>
      <c r="S96" s="9"/>
      <c r="T96" s="9"/>
      <c r="U96" s="22" t="s">
        <v>82</v>
      </c>
      <c r="V96" s="9" t="s">
        <v>101</v>
      </c>
      <c r="W96" s="9"/>
    </row>
    <row r="97" spans="2:23" ht="15">
      <c r="B97" s="9"/>
      <c r="C97" s="23" t="s">
        <v>54</v>
      </c>
      <c r="D97" s="24" t="s">
        <v>14</v>
      </c>
      <c r="E97" s="24" t="s">
        <v>55</v>
      </c>
      <c r="F97" s="24" t="s">
        <v>12</v>
      </c>
      <c r="G97" s="24" t="s">
        <v>13</v>
      </c>
      <c r="H97" s="25" t="s">
        <v>56</v>
      </c>
      <c r="I97" s="9"/>
      <c r="J97" s="9"/>
      <c r="K97" s="23" t="s">
        <v>54</v>
      </c>
      <c r="L97" s="24" t="s">
        <v>14</v>
      </c>
      <c r="M97" s="24" t="s">
        <v>55</v>
      </c>
      <c r="N97" s="24" t="s">
        <v>12</v>
      </c>
      <c r="O97" s="24" t="s">
        <v>13</v>
      </c>
      <c r="P97" s="25" t="s">
        <v>56</v>
      </c>
      <c r="Q97" s="9"/>
      <c r="R97" s="23" t="s">
        <v>54</v>
      </c>
      <c r="S97" s="24" t="s">
        <v>14</v>
      </c>
      <c r="T97" s="24" t="s">
        <v>55</v>
      </c>
      <c r="U97" s="24" t="s">
        <v>12</v>
      </c>
      <c r="V97" s="24" t="s">
        <v>13</v>
      </c>
      <c r="W97" s="25" t="s">
        <v>56</v>
      </c>
    </row>
    <row r="98" spans="2:23" ht="15">
      <c r="B98" s="9"/>
      <c r="C98" s="26">
        <v>1</v>
      </c>
      <c r="D98" s="10">
        <v>180</v>
      </c>
      <c r="E98" s="58">
        <v>10.5</v>
      </c>
      <c r="F98" s="27">
        <f>1.73*D98*E98*H98</f>
        <v>3119.381465579968</v>
      </c>
      <c r="G98" s="27">
        <f>F98*E104</f>
        <v>979.9986541807956</v>
      </c>
      <c r="H98" s="28">
        <f>COS(ATAN(E104))</f>
        <v>0.954026811505633</v>
      </c>
      <c r="I98" s="9"/>
      <c r="J98" s="9"/>
      <c r="K98" s="26">
        <v>1</v>
      </c>
      <c r="L98" s="10">
        <v>184</v>
      </c>
      <c r="M98" s="58">
        <v>10.5</v>
      </c>
      <c r="N98" s="27">
        <f>1.73*L98*M98*P98</f>
        <v>3188.7010537039673</v>
      </c>
      <c r="O98" s="27">
        <f>N98*M104</f>
        <v>1001.77640205148</v>
      </c>
      <c r="P98" s="28">
        <f>COS(ATAN(M104))</f>
        <v>0.954026811505633</v>
      </c>
      <c r="Q98" s="9"/>
      <c r="R98" s="26">
        <v>1</v>
      </c>
      <c r="S98" s="10">
        <v>30</v>
      </c>
      <c r="T98" s="10">
        <v>37</v>
      </c>
      <c r="U98" s="27">
        <f>1.73*S98*T98*W98</f>
        <v>1850.300932688526</v>
      </c>
      <c r="V98" s="27">
        <f>U98*T104</f>
        <v>513.7494997486328</v>
      </c>
      <c r="W98" s="28">
        <f>COS(ATAN(T104))</f>
        <v>0.9635478480906765</v>
      </c>
    </row>
    <row r="99" spans="2:23" ht="15">
      <c r="B99" s="9"/>
      <c r="C99" s="26">
        <v>6</v>
      </c>
      <c r="D99" s="10">
        <v>210</v>
      </c>
      <c r="E99" s="58">
        <v>10.5</v>
      </c>
      <c r="F99" s="27">
        <f>1.73*D99*E99*H98</f>
        <v>3639.278376509963</v>
      </c>
      <c r="G99" s="27">
        <f>F99*E104</f>
        <v>1143.3317632109283</v>
      </c>
      <c r="H99" s="28"/>
      <c r="I99" s="9"/>
      <c r="J99" s="9"/>
      <c r="K99" s="26">
        <v>5</v>
      </c>
      <c r="L99" s="10">
        <v>194</v>
      </c>
      <c r="M99" s="58">
        <v>10.5</v>
      </c>
      <c r="N99" s="27">
        <f>1.73*L99*M99*P98</f>
        <v>3362.0000240139657</v>
      </c>
      <c r="O99" s="27">
        <f>N99*M104</f>
        <v>1056.2207717281908</v>
      </c>
      <c r="P99" s="28"/>
      <c r="Q99" s="9"/>
      <c r="R99" s="26">
        <v>6</v>
      </c>
      <c r="S99" s="10">
        <v>40</v>
      </c>
      <c r="T99" s="10">
        <v>37</v>
      </c>
      <c r="U99" s="27">
        <f>1.73*S99*T99*W98</f>
        <v>2467.067910251368</v>
      </c>
      <c r="V99" s="27">
        <f>U99*T104</f>
        <v>684.9993329981771</v>
      </c>
      <c r="W99" s="28"/>
    </row>
    <row r="100" spans="2:23" ht="15">
      <c r="B100" s="9"/>
      <c r="C100" s="26">
        <v>15</v>
      </c>
      <c r="D100" s="10">
        <v>200</v>
      </c>
      <c r="E100" s="58">
        <v>10.5</v>
      </c>
      <c r="F100" s="27">
        <f>1.73*D100*E100*H98</f>
        <v>3465.9794061999646</v>
      </c>
      <c r="G100" s="27">
        <f>F100*E104</f>
        <v>1088.8873935342174</v>
      </c>
      <c r="H100" s="28"/>
      <c r="I100" s="9"/>
      <c r="J100" s="9"/>
      <c r="K100" s="26">
        <v>15</v>
      </c>
      <c r="L100" s="10">
        <v>169</v>
      </c>
      <c r="M100" s="58">
        <v>10.5</v>
      </c>
      <c r="N100" s="27">
        <f>1.73*L100*M100*P98</f>
        <v>2928.75259823897</v>
      </c>
      <c r="O100" s="27">
        <f>N100*M104</f>
        <v>920.1098475364138</v>
      </c>
      <c r="P100" s="28"/>
      <c r="Q100" s="9"/>
      <c r="R100" s="26">
        <v>15</v>
      </c>
      <c r="S100" s="10">
        <v>40</v>
      </c>
      <c r="T100" s="10">
        <v>37</v>
      </c>
      <c r="U100" s="27">
        <f>1.73*S100*T100*W98</f>
        <v>2467.067910251368</v>
      </c>
      <c r="V100" s="27">
        <f>U100*T104</f>
        <v>684.9993329981771</v>
      </c>
      <c r="W100" s="28"/>
    </row>
    <row r="101" spans="2:23" ht="15.75" thickBot="1">
      <c r="B101" s="9"/>
      <c r="C101" s="29">
        <v>18</v>
      </c>
      <c r="D101" s="30">
        <v>200</v>
      </c>
      <c r="E101" s="59">
        <v>10.5</v>
      </c>
      <c r="F101" s="31">
        <f>1.73*D101*E101*H98</f>
        <v>3465.9794061999646</v>
      </c>
      <c r="G101" s="31">
        <f>F101*E104</f>
        <v>1088.8873935342174</v>
      </c>
      <c r="H101" s="32"/>
      <c r="I101" s="9"/>
      <c r="J101" s="9"/>
      <c r="K101" s="29">
        <v>18</v>
      </c>
      <c r="L101" s="30">
        <v>159</v>
      </c>
      <c r="M101" s="59">
        <v>10.5</v>
      </c>
      <c r="N101" s="31">
        <f>1.73*L101*M101*P98</f>
        <v>2755.453627928972</v>
      </c>
      <c r="O101" s="31">
        <f>N101*M104</f>
        <v>865.6654778597028</v>
      </c>
      <c r="P101" s="32"/>
      <c r="Q101" s="9"/>
      <c r="R101" s="29">
        <v>18</v>
      </c>
      <c r="S101" s="30">
        <v>40</v>
      </c>
      <c r="T101" s="41">
        <v>37</v>
      </c>
      <c r="U101" s="31">
        <f>1.73*S101*T101*W98</f>
        <v>2467.067910251368</v>
      </c>
      <c r="V101" s="31">
        <f>U101*T104</f>
        <v>684.9993329981771</v>
      </c>
      <c r="W101" s="32"/>
    </row>
    <row r="102" spans="2:23" ht="15">
      <c r="B102" s="9" t="s">
        <v>57</v>
      </c>
      <c r="C102" s="9" t="s">
        <v>58</v>
      </c>
      <c r="D102" s="46">
        <v>3934.652</v>
      </c>
      <c r="E102" s="9"/>
      <c r="F102" s="9" t="s">
        <v>59</v>
      </c>
      <c r="G102" s="9" t="s">
        <v>58</v>
      </c>
      <c r="H102" s="46">
        <v>1819.039</v>
      </c>
      <c r="I102" s="9"/>
      <c r="J102" s="9" t="s">
        <v>57</v>
      </c>
      <c r="K102" s="9" t="s">
        <v>58</v>
      </c>
      <c r="L102" s="46">
        <v>3934.652</v>
      </c>
      <c r="M102" s="9"/>
      <c r="N102" s="9" t="s">
        <v>59</v>
      </c>
      <c r="O102" s="9" t="s">
        <v>58</v>
      </c>
      <c r="P102" s="46">
        <v>1819.039</v>
      </c>
      <c r="Q102" s="9" t="s">
        <v>57</v>
      </c>
      <c r="R102" s="9" t="s">
        <v>58</v>
      </c>
      <c r="S102" s="46">
        <v>1632.965</v>
      </c>
      <c r="T102" s="9"/>
      <c r="U102" s="9" t="s">
        <v>59</v>
      </c>
      <c r="V102" s="9" t="s">
        <v>58</v>
      </c>
      <c r="W102" s="46">
        <v>694.024</v>
      </c>
    </row>
    <row r="103" spans="2:23" ht="15.75" thickBot="1">
      <c r="B103" s="9"/>
      <c r="C103" s="9" t="s">
        <v>60</v>
      </c>
      <c r="D103" s="55">
        <v>3937.243</v>
      </c>
      <c r="E103" s="9"/>
      <c r="F103" s="9"/>
      <c r="G103" s="9" t="s">
        <v>60</v>
      </c>
      <c r="H103" s="55">
        <v>1819.853</v>
      </c>
      <c r="I103" s="9"/>
      <c r="J103" s="9"/>
      <c r="K103" s="9" t="s">
        <v>60</v>
      </c>
      <c r="L103" s="55">
        <v>3937.243</v>
      </c>
      <c r="M103" s="9"/>
      <c r="N103" s="9"/>
      <c r="O103" s="9" t="s">
        <v>60</v>
      </c>
      <c r="P103" s="55">
        <v>1819.853</v>
      </c>
      <c r="Q103" s="9"/>
      <c r="R103" s="9" t="s">
        <v>60</v>
      </c>
      <c r="S103" s="48">
        <v>1635.27</v>
      </c>
      <c r="T103" s="9"/>
      <c r="U103" s="9"/>
      <c r="V103" s="9" t="s">
        <v>60</v>
      </c>
      <c r="W103" s="48">
        <v>694.664</v>
      </c>
    </row>
    <row r="104" spans="2:23" ht="15">
      <c r="B104" s="9"/>
      <c r="C104" s="9"/>
      <c r="D104" s="9" t="s">
        <v>61</v>
      </c>
      <c r="E104" s="44">
        <f>(H103-H102)/(D103-D102)</f>
        <v>0.31416441528371725</v>
      </c>
      <c r="F104" s="9"/>
      <c r="G104" s="9"/>
      <c r="H104" s="9"/>
      <c r="I104" s="9"/>
      <c r="J104" s="9"/>
      <c r="K104" s="9"/>
      <c r="L104" s="9" t="s">
        <v>61</v>
      </c>
      <c r="M104" s="44">
        <f>(P103-P102)/(L103-L102)</f>
        <v>0.31416441528371725</v>
      </c>
      <c r="N104" s="9"/>
      <c r="O104" s="9"/>
      <c r="P104" s="9"/>
      <c r="Q104" s="9"/>
      <c r="R104" s="9"/>
      <c r="S104" s="9" t="s">
        <v>61</v>
      </c>
      <c r="T104" s="44">
        <f>(W103-W102)/(S103-S102)</f>
        <v>0.27765726681126623</v>
      </c>
      <c r="U104" s="9"/>
      <c r="V104" s="9"/>
      <c r="W104" s="9"/>
    </row>
    <row r="105" spans="2:23" ht="15.75" thickBot="1">
      <c r="B105" s="9"/>
      <c r="C105" s="9"/>
      <c r="D105" s="9"/>
      <c r="E105" s="9"/>
      <c r="F105" s="22" t="s">
        <v>82</v>
      </c>
      <c r="G105" s="9" t="s">
        <v>80</v>
      </c>
      <c r="H105" s="9"/>
      <c r="I105" s="9"/>
      <c r="J105" s="9"/>
      <c r="K105" s="9"/>
      <c r="L105" s="9"/>
      <c r="M105" s="9"/>
      <c r="N105" s="22" t="s">
        <v>83</v>
      </c>
      <c r="O105" s="9"/>
      <c r="P105" s="9"/>
      <c r="Q105" s="9"/>
      <c r="R105" s="9"/>
      <c r="S105" s="9"/>
      <c r="T105" s="9"/>
      <c r="U105" s="22" t="s">
        <v>84</v>
      </c>
      <c r="V105" s="9" t="s">
        <v>85</v>
      </c>
      <c r="W105" s="9"/>
    </row>
    <row r="106" spans="2:23" ht="15">
      <c r="B106" s="9"/>
      <c r="C106" s="23" t="s">
        <v>54</v>
      </c>
      <c r="D106" s="24" t="s">
        <v>14</v>
      </c>
      <c r="E106" s="24" t="s">
        <v>55</v>
      </c>
      <c r="F106" s="24" t="s">
        <v>12</v>
      </c>
      <c r="G106" s="24" t="s">
        <v>13</v>
      </c>
      <c r="H106" s="25" t="s">
        <v>56</v>
      </c>
      <c r="I106" s="9"/>
      <c r="J106" s="9"/>
      <c r="K106" s="23" t="s">
        <v>54</v>
      </c>
      <c r="L106" s="24" t="s">
        <v>14</v>
      </c>
      <c r="M106" s="24" t="s">
        <v>55</v>
      </c>
      <c r="N106" s="24" t="s">
        <v>12</v>
      </c>
      <c r="O106" s="24" t="s">
        <v>13</v>
      </c>
      <c r="P106" s="25" t="s">
        <v>56</v>
      </c>
      <c r="Q106" s="9"/>
      <c r="R106" s="23" t="s">
        <v>54</v>
      </c>
      <c r="S106" s="24" t="s">
        <v>14</v>
      </c>
      <c r="T106" s="24" t="s">
        <v>55</v>
      </c>
      <c r="U106" s="24" t="s">
        <v>12</v>
      </c>
      <c r="V106" s="24" t="s">
        <v>13</v>
      </c>
      <c r="W106" s="25" t="s">
        <v>56</v>
      </c>
    </row>
    <row r="107" spans="2:23" ht="15">
      <c r="B107" s="9"/>
      <c r="C107" s="26">
        <v>1</v>
      </c>
      <c r="D107" s="10">
        <v>120</v>
      </c>
      <c r="E107" s="10">
        <v>10.5</v>
      </c>
      <c r="F107" s="27">
        <f>1.73*D107*E107*H107</f>
        <v>2072.8522906560547</v>
      </c>
      <c r="G107" s="27">
        <f>F107*E113</f>
        <v>674.3970797104214</v>
      </c>
      <c r="H107" s="28">
        <f>COS(ATAN(E113))</f>
        <v>0.9509369165318172</v>
      </c>
      <c r="I107" s="9"/>
      <c r="J107" s="9"/>
      <c r="K107" s="26">
        <v>1</v>
      </c>
      <c r="L107" s="10">
        <v>136</v>
      </c>
      <c r="M107" s="10">
        <v>10.5</v>
      </c>
      <c r="N107" s="27">
        <f>1.73*L107*M107*P107</f>
        <v>2349.2325960768626</v>
      </c>
      <c r="O107" s="27">
        <f>N107*M113</f>
        <v>764.3166903384778</v>
      </c>
      <c r="P107" s="28">
        <f>COS(ATAN(M113))</f>
        <v>0.9509369165318172</v>
      </c>
      <c r="Q107" s="9"/>
      <c r="R107" s="26">
        <v>1</v>
      </c>
      <c r="S107" s="10">
        <v>600</v>
      </c>
      <c r="T107" s="10">
        <v>6.4</v>
      </c>
      <c r="U107" s="27">
        <f>1.73*S107*T107*W107</f>
        <v>6459.7633245169745</v>
      </c>
      <c r="V107" s="27">
        <f>U107*T113</f>
        <v>1550.3431978840738</v>
      </c>
      <c r="W107" s="28">
        <f>COS(ATAN(T113))</f>
        <v>0.9723873019805175</v>
      </c>
    </row>
    <row r="108" spans="2:23" ht="15">
      <c r="B108" s="9"/>
      <c r="C108" s="26">
        <v>6</v>
      </c>
      <c r="D108" s="10">
        <v>180</v>
      </c>
      <c r="E108" s="10">
        <v>10.5</v>
      </c>
      <c r="F108" s="27">
        <f>1.73*D108*E108*H107</f>
        <v>3109.2784359840825</v>
      </c>
      <c r="G108" s="27">
        <f>F108*E113</f>
        <v>1011.5956195656323</v>
      </c>
      <c r="H108" s="28"/>
      <c r="I108" s="9"/>
      <c r="J108" s="9"/>
      <c r="K108" s="26">
        <v>6</v>
      </c>
      <c r="L108" s="10">
        <v>144</v>
      </c>
      <c r="M108" s="10">
        <v>10.5</v>
      </c>
      <c r="N108" s="27">
        <f>1.73*L108*M108*P107</f>
        <v>2487.4227487872663</v>
      </c>
      <c r="O108" s="27">
        <f>N108*M113</f>
        <v>809.2764956525059</v>
      </c>
      <c r="P108" s="28"/>
      <c r="Q108" s="9"/>
      <c r="R108" s="26">
        <v>6</v>
      </c>
      <c r="S108" s="10">
        <v>700</v>
      </c>
      <c r="T108" s="10">
        <v>6.2</v>
      </c>
      <c r="U108" s="27">
        <f>1.73*S108*T108*W107</f>
        <v>7300.878340730122</v>
      </c>
      <c r="V108" s="27">
        <f>U108*T113</f>
        <v>1752.2108017752291</v>
      </c>
      <c r="W108" s="28"/>
    </row>
    <row r="109" spans="2:23" ht="15">
      <c r="B109" s="9"/>
      <c r="C109" s="26">
        <v>15</v>
      </c>
      <c r="D109" s="10">
        <v>180</v>
      </c>
      <c r="E109" s="10">
        <v>10.5</v>
      </c>
      <c r="F109" s="27">
        <f>1.73*D109*E109*H107</f>
        <v>3109.2784359840825</v>
      </c>
      <c r="G109" s="27">
        <f>F109*E113</f>
        <v>1011.5956195656323</v>
      </c>
      <c r="H109" s="28"/>
      <c r="I109" s="9"/>
      <c r="J109" s="9"/>
      <c r="K109" s="26">
        <v>15</v>
      </c>
      <c r="L109" s="10">
        <v>181</v>
      </c>
      <c r="M109" s="10">
        <v>10.5</v>
      </c>
      <c r="N109" s="27">
        <f>1.73*L109*M109*P107</f>
        <v>3126.552205072883</v>
      </c>
      <c r="O109" s="27">
        <f>N109*M113</f>
        <v>1017.2155952298858</v>
      </c>
      <c r="P109" s="28"/>
      <c r="Q109" s="9"/>
      <c r="R109" s="26">
        <v>15</v>
      </c>
      <c r="S109" s="10">
        <v>800</v>
      </c>
      <c r="T109" s="10">
        <v>6.2</v>
      </c>
      <c r="U109" s="27">
        <f>1.73*S109*T109*W107</f>
        <v>8343.860960834425</v>
      </c>
      <c r="V109" s="27">
        <f>U109*T113</f>
        <v>2002.526630600262</v>
      </c>
      <c r="W109" s="28"/>
    </row>
    <row r="110" spans="2:23" ht="15.75" thickBot="1">
      <c r="B110" s="9"/>
      <c r="C110" s="29">
        <v>18</v>
      </c>
      <c r="D110" s="41">
        <v>180</v>
      </c>
      <c r="E110" s="41">
        <v>10.5</v>
      </c>
      <c r="F110" s="31">
        <f>1.73*D110*E110*H107</f>
        <v>3109.2784359840825</v>
      </c>
      <c r="G110" s="31">
        <f>F110*E113</f>
        <v>1011.5956195656323</v>
      </c>
      <c r="H110" s="60"/>
      <c r="I110" s="9"/>
      <c r="J110" s="9"/>
      <c r="K110" s="29">
        <v>18</v>
      </c>
      <c r="L110" s="41">
        <v>166</v>
      </c>
      <c r="M110" s="41">
        <v>10.5</v>
      </c>
      <c r="N110" s="31">
        <f>1.73*L110*M110*P107</f>
        <v>2867.445668740876</v>
      </c>
      <c r="O110" s="31">
        <f>N110*M113</f>
        <v>932.9159602660831</v>
      </c>
      <c r="P110" s="60"/>
      <c r="Q110" s="9"/>
      <c r="R110" s="29">
        <v>18</v>
      </c>
      <c r="S110" s="41">
        <v>705</v>
      </c>
      <c r="T110" s="41">
        <v>6.3</v>
      </c>
      <c r="U110" s="31">
        <f>1.73*S110*T110*W107</f>
        <v>7471.624689021391</v>
      </c>
      <c r="V110" s="31">
        <f>U110*T113</f>
        <v>1793.1899253651336</v>
      </c>
      <c r="W110" s="60"/>
    </row>
    <row r="111" spans="2:23" ht="15">
      <c r="B111" s="9" t="s">
        <v>57</v>
      </c>
      <c r="C111" s="9" t="s">
        <v>58</v>
      </c>
      <c r="D111" s="46">
        <v>2773.179</v>
      </c>
      <c r="E111" s="9"/>
      <c r="F111" s="9" t="s">
        <v>59</v>
      </c>
      <c r="G111" s="9" t="s">
        <v>58</v>
      </c>
      <c r="H111" s="46">
        <v>1327.447</v>
      </c>
      <c r="I111" s="9"/>
      <c r="J111" s="9" t="s">
        <v>57</v>
      </c>
      <c r="K111" s="9" t="s">
        <v>58</v>
      </c>
      <c r="L111" s="46">
        <v>2773.179</v>
      </c>
      <c r="M111" s="9"/>
      <c r="N111" s="9" t="s">
        <v>59</v>
      </c>
      <c r="O111" s="9" t="s">
        <v>58</v>
      </c>
      <c r="P111" s="46">
        <v>1327.447</v>
      </c>
      <c r="Q111" s="9" t="s">
        <v>57</v>
      </c>
      <c r="R111" s="9" t="s">
        <v>58</v>
      </c>
      <c r="S111" s="53">
        <v>9517.106</v>
      </c>
      <c r="T111" s="9"/>
      <c r="U111" s="9" t="s">
        <v>59</v>
      </c>
      <c r="V111" s="9" t="s">
        <v>58</v>
      </c>
      <c r="W111" s="53">
        <v>2809.937</v>
      </c>
    </row>
    <row r="112" spans="2:23" ht="15.75" thickBot="1">
      <c r="B112" s="9"/>
      <c r="C112" s="9" t="s">
        <v>60</v>
      </c>
      <c r="D112" s="48">
        <v>2775.266</v>
      </c>
      <c r="E112" s="9"/>
      <c r="F112" s="9"/>
      <c r="G112" s="9" t="s">
        <v>60</v>
      </c>
      <c r="H112" s="48">
        <v>1328.126</v>
      </c>
      <c r="I112" s="9"/>
      <c r="J112" s="9"/>
      <c r="K112" s="9" t="s">
        <v>60</v>
      </c>
      <c r="L112" s="48">
        <v>2775.266</v>
      </c>
      <c r="M112" s="9"/>
      <c r="N112" s="9"/>
      <c r="O112" s="9" t="s">
        <v>60</v>
      </c>
      <c r="P112" s="48">
        <v>1328.126</v>
      </c>
      <c r="Q112" s="9"/>
      <c r="R112" s="9" t="s">
        <v>60</v>
      </c>
      <c r="S112" s="61">
        <v>9524.489</v>
      </c>
      <c r="T112" s="9"/>
      <c r="U112" s="9"/>
      <c r="V112" s="9" t="s">
        <v>60</v>
      </c>
      <c r="W112" s="61">
        <v>2811.446</v>
      </c>
    </row>
    <row r="113" spans="2:23" ht="15">
      <c r="B113" s="9"/>
      <c r="C113" s="9"/>
      <c r="D113" s="9" t="s">
        <v>61</v>
      </c>
      <c r="E113" s="44">
        <f>(H112-H111)/(D112-D111)</f>
        <v>0.32534738859611445</v>
      </c>
      <c r="F113" s="9"/>
      <c r="G113" s="9"/>
      <c r="H113" s="9"/>
      <c r="I113" s="9"/>
      <c r="J113" s="9"/>
      <c r="K113" s="9"/>
      <c r="L113" s="9" t="s">
        <v>61</v>
      </c>
      <c r="M113" s="44">
        <f>(P112-P111)/(L112-L111)</f>
        <v>0.32534738859611445</v>
      </c>
      <c r="N113" s="9"/>
      <c r="O113" s="9"/>
      <c r="P113" s="9"/>
      <c r="Q113" s="9"/>
      <c r="R113" s="9"/>
      <c r="S113" s="9" t="s">
        <v>61</v>
      </c>
      <c r="T113" s="44">
        <v>0.24</v>
      </c>
      <c r="U113" s="9"/>
      <c r="V113" s="9"/>
      <c r="W113" s="9"/>
    </row>
    <row r="114" spans="2:16" ht="15">
      <c r="B114" s="6"/>
      <c r="C114" s="6"/>
      <c r="D114" s="6"/>
      <c r="E114" s="49"/>
      <c r="F114" s="6"/>
      <c r="G114" s="6"/>
      <c r="H114" s="6"/>
      <c r="I114" s="6"/>
      <c r="J114" s="6"/>
      <c r="K114" s="6"/>
      <c r="L114" s="6"/>
      <c r="M114" s="49"/>
      <c r="N114" s="6"/>
      <c r="O114" s="6"/>
      <c r="P114" s="6"/>
    </row>
    <row r="116" spans="2:24" ht="15.75" thickBot="1">
      <c r="B116" s="9"/>
      <c r="C116" s="9"/>
      <c r="D116" s="9"/>
      <c r="E116" s="9"/>
      <c r="F116" s="22" t="s">
        <v>84</v>
      </c>
      <c r="G116" s="9" t="s">
        <v>85</v>
      </c>
      <c r="H116" s="9"/>
      <c r="I116" s="9"/>
      <c r="J116" s="9"/>
      <c r="K116" s="9"/>
      <c r="L116" s="9"/>
      <c r="M116" s="9"/>
      <c r="N116" s="22" t="s">
        <v>86</v>
      </c>
      <c r="O116" s="9"/>
      <c r="P116" s="9"/>
      <c r="Q116" s="9"/>
      <c r="R116" s="9"/>
      <c r="S116" s="9"/>
      <c r="T116" s="9"/>
      <c r="U116" s="22" t="s">
        <v>84</v>
      </c>
      <c r="V116" s="9" t="s">
        <v>91</v>
      </c>
      <c r="W116" s="9"/>
      <c r="X116" s="9"/>
    </row>
    <row r="117" spans="2:24" ht="15">
      <c r="B117" s="9"/>
      <c r="C117" s="23" t="s">
        <v>54</v>
      </c>
      <c r="D117" s="24" t="s">
        <v>14</v>
      </c>
      <c r="E117" s="24" t="s">
        <v>55</v>
      </c>
      <c r="F117" s="24" t="s">
        <v>12</v>
      </c>
      <c r="G117" s="24" t="s">
        <v>13</v>
      </c>
      <c r="H117" s="25" t="s">
        <v>56</v>
      </c>
      <c r="I117" s="9"/>
      <c r="J117" s="9"/>
      <c r="K117" s="23" t="s">
        <v>54</v>
      </c>
      <c r="L117" s="24" t="s">
        <v>14</v>
      </c>
      <c r="M117" s="24" t="s">
        <v>55</v>
      </c>
      <c r="N117" s="24" t="s">
        <v>12</v>
      </c>
      <c r="O117" s="24" t="s">
        <v>13</v>
      </c>
      <c r="P117" s="25" t="s">
        <v>56</v>
      </c>
      <c r="Q117" s="9"/>
      <c r="R117" s="23" t="s">
        <v>54</v>
      </c>
      <c r="S117" s="24" t="s">
        <v>14</v>
      </c>
      <c r="T117" s="24" t="s">
        <v>55</v>
      </c>
      <c r="U117" s="24" t="s">
        <v>12</v>
      </c>
      <c r="V117" s="24" t="s">
        <v>13</v>
      </c>
      <c r="W117" s="25" t="s">
        <v>56</v>
      </c>
      <c r="X117" s="9"/>
    </row>
    <row r="118" spans="2:24" ht="15">
      <c r="B118" s="9"/>
      <c r="C118" s="26">
        <v>1</v>
      </c>
      <c r="D118" s="10">
        <v>600</v>
      </c>
      <c r="E118" s="10">
        <v>6.4</v>
      </c>
      <c r="F118" s="27">
        <f>1.73*D118*E118*H118</f>
        <v>6459.7633245169745</v>
      </c>
      <c r="G118" s="27">
        <f>F118*E124</f>
        <v>1550.3431978840738</v>
      </c>
      <c r="H118" s="28">
        <f>COS(ATAN(E124))</f>
        <v>0.9723873019805175</v>
      </c>
      <c r="I118" s="9"/>
      <c r="J118" s="9"/>
      <c r="K118" s="26">
        <v>1</v>
      </c>
      <c r="L118" s="10">
        <v>585</v>
      </c>
      <c r="M118" s="10">
        <v>6.4</v>
      </c>
      <c r="N118" s="27">
        <f>1.73*L118*M118*P118</f>
        <v>6345.926710188231</v>
      </c>
      <c r="O118" s="27">
        <f>N118*M124</f>
        <v>1297.0341874135688</v>
      </c>
      <c r="P118" s="28">
        <f>COS(ATAN(M124))</f>
        <v>0.9797451197736388</v>
      </c>
      <c r="Q118" s="9"/>
      <c r="R118" s="26">
        <v>1</v>
      </c>
      <c r="S118" s="10">
        <v>250</v>
      </c>
      <c r="T118" s="10">
        <v>37</v>
      </c>
      <c r="U118" s="27">
        <f>1.73*S118*T118*W118</f>
        <v>13661.392016983573</v>
      </c>
      <c r="V118" s="27">
        <f>U118*T124</f>
        <v>8333.449130359979</v>
      </c>
      <c r="W118" s="28">
        <f>COS(ATAN(T124))</f>
        <v>0.8537036098724308</v>
      </c>
      <c r="X118" s="9"/>
    </row>
    <row r="119" spans="2:24" ht="15">
      <c r="B119" s="9"/>
      <c r="C119" s="26">
        <v>6</v>
      </c>
      <c r="D119" s="10">
        <v>700</v>
      </c>
      <c r="E119" s="10">
        <v>6.2</v>
      </c>
      <c r="F119" s="27">
        <f>1.73*D119*E119*H118</f>
        <v>7300.878340730122</v>
      </c>
      <c r="G119" s="27">
        <f>F119*E124</f>
        <v>1752.2108017752291</v>
      </c>
      <c r="H119" s="28"/>
      <c r="I119" s="9"/>
      <c r="J119" s="9"/>
      <c r="K119" s="26">
        <v>6</v>
      </c>
      <c r="L119" s="10">
        <v>705</v>
      </c>
      <c r="M119" s="10">
        <v>6.2</v>
      </c>
      <c r="N119" s="27">
        <f>1.73*L119*M119*P118</f>
        <v>7408.666039057895</v>
      </c>
      <c r="O119" s="27">
        <f>N119*M124</f>
        <v>1514.2458421967708</v>
      </c>
      <c r="P119" s="28"/>
      <c r="Q119" s="9"/>
      <c r="R119" s="26">
        <v>6</v>
      </c>
      <c r="S119" s="10">
        <v>342</v>
      </c>
      <c r="T119" s="10">
        <v>36</v>
      </c>
      <c r="U119" s="27">
        <f>1.73*S119*T119*W118</f>
        <v>18183.682001416404</v>
      </c>
      <c r="V119" s="27">
        <f>U119*T124</f>
        <v>11092.046020864007</v>
      </c>
      <c r="W119" s="28"/>
      <c r="X119" s="9"/>
    </row>
    <row r="120" spans="2:24" ht="15">
      <c r="B120" s="9"/>
      <c r="C120" s="26">
        <v>15</v>
      </c>
      <c r="D120" s="10">
        <v>800</v>
      </c>
      <c r="E120" s="10">
        <v>6.2</v>
      </c>
      <c r="F120" s="27">
        <f>1.73*D120*E120*H118</f>
        <v>8343.860960834425</v>
      </c>
      <c r="G120" s="27">
        <f>F120*E124</f>
        <v>2002.526630600262</v>
      </c>
      <c r="H120" s="28"/>
      <c r="I120" s="9"/>
      <c r="J120" s="9"/>
      <c r="K120" s="26">
        <v>15</v>
      </c>
      <c r="L120" s="10">
        <v>766</v>
      </c>
      <c r="M120" s="10">
        <v>6.2</v>
      </c>
      <c r="N120" s="27">
        <f>1.73*L120*M120*P118</f>
        <v>8049.69955449411</v>
      </c>
      <c r="O120" s="27">
        <f>N120*M124</f>
        <v>1645.265695209541</v>
      </c>
      <c r="P120" s="28"/>
      <c r="Q120" s="9"/>
      <c r="R120" s="26">
        <v>15</v>
      </c>
      <c r="S120" s="10">
        <v>350</v>
      </c>
      <c r="T120" s="10">
        <v>35.5</v>
      </c>
      <c r="U120" s="27">
        <f>1.73*S120*T120*W118</f>
        <v>18350.572520110367</v>
      </c>
      <c r="V120" s="27">
        <f>U120*T124</f>
        <v>11193.849237267323</v>
      </c>
      <c r="W120" s="28"/>
      <c r="X120" s="9"/>
    </row>
    <row r="121" spans="2:24" ht="15.75" thickBot="1">
      <c r="B121" s="9"/>
      <c r="C121" s="29">
        <v>18</v>
      </c>
      <c r="D121" s="41">
        <v>705</v>
      </c>
      <c r="E121" s="41">
        <v>6.3</v>
      </c>
      <c r="F121" s="31">
        <f>1.73*D121*E121*H118</f>
        <v>7471.624689021391</v>
      </c>
      <c r="G121" s="31">
        <f>F121*E124</f>
        <v>1793.1899253651336</v>
      </c>
      <c r="H121" s="60"/>
      <c r="I121" s="9"/>
      <c r="J121" s="9"/>
      <c r="K121" s="29">
        <v>18</v>
      </c>
      <c r="L121" s="41">
        <v>692</v>
      </c>
      <c r="M121" s="41">
        <v>6.3</v>
      </c>
      <c r="N121" s="31">
        <f>1.73*L121*M121*P118</f>
        <v>7389.343505805719</v>
      </c>
      <c r="O121" s="31">
        <f>N121*M124</f>
        <v>1510.2965393825307</v>
      </c>
      <c r="P121" s="60"/>
      <c r="Q121" s="9"/>
      <c r="R121" s="29">
        <v>18</v>
      </c>
      <c r="S121" s="10">
        <v>300</v>
      </c>
      <c r="T121" s="30">
        <v>36</v>
      </c>
      <c r="U121" s="31">
        <f>1.73*S121*T121*W118</f>
        <v>15950.598246856496</v>
      </c>
      <c r="V121" s="31">
        <f>U121*T124</f>
        <v>9729.864930582462</v>
      </c>
      <c r="W121" s="32"/>
      <c r="X121" s="9"/>
    </row>
    <row r="122" spans="2:24" ht="15.75" thickBot="1">
      <c r="B122" s="9" t="s">
        <v>57</v>
      </c>
      <c r="C122" s="9" t="s">
        <v>58</v>
      </c>
      <c r="D122" s="53">
        <v>9517.106</v>
      </c>
      <c r="E122" s="9"/>
      <c r="F122" s="9" t="s">
        <v>59</v>
      </c>
      <c r="G122" s="9" t="s">
        <v>58</v>
      </c>
      <c r="H122" s="53">
        <v>2809.937</v>
      </c>
      <c r="I122" s="9"/>
      <c r="J122" s="9" t="s">
        <v>57</v>
      </c>
      <c r="K122" s="9" t="s">
        <v>58</v>
      </c>
      <c r="L122" s="53">
        <v>9517.106</v>
      </c>
      <c r="M122" s="45"/>
      <c r="N122" s="9" t="s">
        <v>59</v>
      </c>
      <c r="O122" s="9" t="s">
        <v>87</v>
      </c>
      <c r="P122" s="53">
        <v>2809.937</v>
      </c>
      <c r="Q122" s="9" t="s">
        <v>57</v>
      </c>
      <c r="R122" s="9" t="s">
        <v>58</v>
      </c>
      <c r="S122" s="418">
        <v>353.256</v>
      </c>
      <c r="T122" s="420"/>
      <c r="U122" s="9" t="s">
        <v>59</v>
      </c>
      <c r="V122" s="9" t="s">
        <v>58</v>
      </c>
      <c r="W122" s="418">
        <v>200.639</v>
      </c>
      <c r="X122" s="419"/>
    </row>
    <row r="123" spans="2:24" ht="15.75" thickBot="1">
      <c r="B123" s="9"/>
      <c r="C123" s="9" t="s">
        <v>60</v>
      </c>
      <c r="D123" s="61">
        <v>9524.489</v>
      </c>
      <c r="E123" s="9"/>
      <c r="F123" s="9"/>
      <c r="G123" s="9" t="s">
        <v>60</v>
      </c>
      <c r="H123" s="61">
        <v>2811.446</v>
      </c>
      <c r="I123" s="9"/>
      <c r="J123" s="9"/>
      <c r="K123" s="9" t="s">
        <v>60</v>
      </c>
      <c r="L123" s="61">
        <v>9524.489</v>
      </c>
      <c r="M123" s="45"/>
      <c r="N123" s="9"/>
      <c r="O123" s="9" t="s">
        <v>88</v>
      </c>
      <c r="P123" s="61">
        <v>2811.446</v>
      </c>
      <c r="Q123" s="9"/>
      <c r="R123" s="9" t="s">
        <v>60</v>
      </c>
      <c r="S123" s="416">
        <v>360.545</v>
      </c>
      <c r="T123" s="417"/>
      <c r="U123" s="9"/>
      <c r="V123" s="9" t="s">
        <v>60</v>
      </c>
      <c r="W123" s="418">
        <v>203.026</v>
      </c>
      <c r="X123" s="419"/>
    </row>
    <row r="124" spans="2:24" ht="15">
      <c r="B124" s="9"/>
      <c r="C124" s="9"/>
      <c r="D124" s="9" t="s">
        <v>61</v>
      </c>
      <c r="E124" s="44">
        <v>0.24</v>
      </c>
      <c r="F124" s="9"/>
      <c r="G124" s="9"/>
      <c r="H124" s="9"/>
      <c r="I124" s="9"/>
      <c r="J124" s="9"/>
      <c r="K124" s="9"/>
      <c r="L124" s="9" t="s">
        <v>61</v>
      </c>
      <c r="M124" s="44">
        <f>(P123-P122)/(L123-L122)</f>
        <v>0.20438845997562688</v>
      </c>
      <c r="N124" s="9"/>
      <c r="O124" s="9"/>
      <c r="P124" s="9"/>
      <c r="Q124" s="9"/>
      <c r="R124" s="9"/>
      <c r="S124" s="9" t="s">
        <v>61</v>
      </c>
      <c r="T124" s="44">
        <v>0.61</v>
      </c>
      <c r="U124" s="9"/>
      <c r="V124" s="9"/>
      <c r="W124" s="9"/>
      <c r="X124" s="9"/>
    </row>
    <row r="125" spans="2:24" ht="15.75" thickBot="1">
      <c r="B125" s="9"/>
      <c r="C125" s="9"/>
      <c r="D125" s="9"/>
      <c r="E125" s="9"/>
      <c r="F125" s="22" t="s">
        <v>89</v>
      </c>
      <c r="G125" s="9" t="s">
        <v>85</v>
      </c>
      <c r="H125" s="9"/>
      <c r="I125" s="9"/>
      <c r="J125" s="9"/>
      <c r="K125" s="9"/>
      <c r="L125" s="9"/>
      <c r="M125" s="9"/>
      <c r="N125" s="22" t="s">
        <v>90</v>
      </c>
      <c r="O125" s="9"/>
      <c r="P125" s="9"/>
      <c r="Q125" s="9"/>
      <c r="R125" s="9"/>
      <c r="S125" s="9"/>
      <c r="T125" s="44"/>
      <c r="U125" s="9"/>
      <c r="V125" s="9"/>
      <c r="W125" s="9"/>
      <c r="X125" s="9"/>
    </row>
    <row r="126" spans="2:24" ht="15">
      <c r="B126" s="9"/>
      <c r="C126" s="23" t="s">
        <v>54</v>
      </c>
      <c r="D126" s="24" t="s">
        <v>14</v>
      </c>
      <c r="E126" s="24" t="s">
        <v>55</v>
      </c>
      <c r="F126" s="24" t="s">
        <v>12</v>
      </c>
      <c r="G126" s="24" t="s">
        <v>13</v>
      </c>
      <c r="H126" s="25" t="s">
        <v>56</v>
      </c>
      <c r="I126" s="9"/>
      <c r="J126" s="9"/>
      <c r="K126" s="23" t="s">
        <v>54</v>
      </c>
      <c r="L126" s="24" t="s">
        <v>14</v>
      </c>
      <c r="M126" s="24" t="s">
        <v>55</v>
      </c>
      <c r="N126" s="24" t="s">
        <v>12</v>
      </c>
      <c r="O126" s="24" t="s">
        <v>13</v>
      </c>
      <c r="P126" s="25" t="s">
        <v>56</v>
      </c>
      <c r="Q126" s="9"/>
      <c r="R126" s="9"/>
      <c r="S126" s="9"/>
      <c r="T126" s="44"/>
      <c r="U126" s="9"/>
      <c r="V126" s="9"/>
      <c r="W126" s="9"/>
      <c r="X126" s="9"/>
    </row>
    <row r="127" spans="2:24" ht="15">
      <c r="B127" s="9"/>
      <c r="C127" s="26">
        <v>1</v>
      </c>
      <c r="D127" s="10">
        <v>610</v>
      </c>
      <c r="E127" s="10">
        <v>6.3</v>
      </c>
      <c r="F127" s="27">
        <f>1.73*D127*E127*H127</f>
        <v>6448.938299999999</v>
      </c>
      <c r="G127" s="27">
        <f>F127*E133</f>
        <v>1587.8552832749651</v>
      </c>
      <c r="H127" s="28">
        <v>0.97</v>
      </c>
      <c r="I127" s="9"/>
      <c r="J127" s="9"/>
      <c r="K127" s="26">
        <v>1</v>
      </c>
      <c r="L127" s="10">
        <v>560</v>
      </c>
      <c r="M127" s="10">
        <v>6.3</v>
      </c>
      <c r="N127" s="27">
        <f>1.73*L127*M127*P127</f>
        <v>5926.440540014067</v>
      </c>
      <c r="O127" s="27">
        <f>N127*M133</f>
        <v>1459.2060715600696</v>
      </c>
      <c r="P127" s="28">
        <f>COS(ATAN(M133))</f>
        <v>0.9710000491549138</v>
      </c>
      <c r="Q127" s="9"/>
      <c r="R127" s="9"/>
      <c r="S127" s="9"/>
      <c r="T127" s="44"/>
      <c r="U127" s="9"/>
      <c r="V127" s="9"/>
      <c r="W127" s="9"/>
      <c r="X127" s="9"/>
    </row>
    <row r="128" spans="2:24" ht="15">
      <c r="B128" s="9"/>
      <c r="C128" s="26">
        <v>6</v>
      </c>
      <c r="D128" s="10">
        <v>720</v>
      </c>
      <c r="E128" s="10">
        <v>6.2</v>
      </c>
      <c r="F128" s="27">
        <f>1.73*D128*E128*H127</f>
        <v>7491.0383999999995</v>
      </c>
      <c r="G128" s="27">
        <f>F128*E133</f>
        <v>1844.4407974341516</v>
      </c>
      <c r="H128" s="28"/>
      <c r="I128" s="9"/>
      <c r="J128" s="9"/>
      <c r="K128" s="26">
        <v>6</v>
      </c>
      <c r="L128" s="10">
        <v>693</v>
      </c>
      <c r="M128" s="10">
        <v>6.2</v>
      </c>
      <c r="N128" s="27">
        <f>1.73*L128*M128*P127</f>
        <v>7217.557943374275</v>
      </c>
      <c r="O128" s="27">
        <f>N128*M133</f>
        <v>1777.1045371499422</v>
      </c>
      <c r="P128" s="28"/>
      <c r="Q128" s="9"/>
      <c r="R128" s="9"/>
      <c r="S128" s="9"/>
      <c r="T128" s="44"/>
      <c r="U128" s="9"/>
      <c r="V128" s="9"/>
      <c r="W128" s="9"/>
      <c r="X128" s="9"/>
    </row>
    <row r="129" spans="2:24" ht="15">
      <c r="B129" s="9"/>
      <c r="C129" s="26">
        <v>15</v>
      </c>
      <c r="D129" s="10">
        <v>630</v>
      </c>
      <c r="E129" s="10">
        <v>6.2</v>
      </c>
      <c r="F129" s="27">
        <f>1.73*D129*E129*H127</f>
        <v>6554.658600000001</v>
      </c>
      <c r="G129" s="27">
        <f>F129*E133</f>
        <v>1613.885697754883</v>
      </c>
      <c r="H129" s="28"/>
      <c r="I129" s="9"/>
      <c r="J129" s="9"/>
      <c r="K129" s="26">
        <v>15</v>
      </c>
      <c r="L129" s="10">
        <v>660</v>
      </c>
      <c r="M129" s="10">
        <v>6.2</v>
      </c>
      <c r="N129" s="27">
        <f>1.73*L129*M129*P127</f>
        <v>6873.864707975499</v>
      </c>
      <c r="O129" s="27">
        <f>N129*M133</f>
        <v>1692.4805115713734</v>
      </c>
      <c r="P129" s="28"/>
      <c r="Q129" s="9"/>
      <c r="R129" s="9"/>
      <c r="S129" s="9"/>
      <c r="T129" s="44"/>
      <c r="U129" s="9"/>
      <c r="V129" s="9"/>
      <c r="W129" s="9"/>
      <c r="X129" s="9"/>
    </row>
    <row r="130" spans="2:24" ht="15.75" thickBot="1">
      <c r="B130" s="9"/>
      <c r="C130" s="29">
        <v>18</v>
      </c>
      <c r="D130" s="41">
        <v>650</v>
      </c>
      <c r="E130" s="41">
        <v>6.3</v>
      </c>
      <c r="F130" s="31">
        <f>1.73*D130*E130*H127</f>
        <v>6871.8195</v>
      </c>
      <c r="G130" s="31">
        <f>F130*E133</f>
        <v>1691.9769411946352</v>
      </c>
      <c r="H130" s="60"/>
      <c r="I130" s="9"/>
      <c r="J130" s="9"/>
      <c r="K130" s="29">
        <v>18</v>
      </c>
      <c r="L130" s="41">
        <v>613</v>
      </c>
      <c r="M130" s="41">
        <v>6.2</v>
      </c>
      <c r="N130" s="31">
        <f>1.73*L130*M130*P127</f>
        <v>6384.362221195426</v>
      </c>
      <c r="O130" s="31">
        <f>N130*M133</f>
        <v>1571.9553842322</v>
      </c>
      <c r="P130" s="60"/>
      <c r="Q130" s="9"/>
      <c r="R130" s="9"/>
      <c r="S130" s="9"/>
      <c r="T130" s="44"/>
      <c r="U130" s="9"/>
      <c r="V130" s="9"/>
      <c r="W130" s="9"/>
      <c r="X130" s="9"/>
    </row>
    <row r="131" spans="2:24" ht="15.75" thickBot="1">
      <c r="B131" s="9" t="s">
        <v>57</v>
      </c>
      <c r="C131" s="9" t="s">
        <v>58</v>
      </c>
      <c r="D131" s="53">
        <v>6892.35</v>
      </c>
      <c r="E131" s="9"/>
      <c r="F131" s="9" t="s">
        <v>59</v>
      </c>
      <c r="G131" s="9" t="s">
        <v>58</v>
      </c>
      <c r="H131" s="53">
        <v>2386.113</v>
      </c>
      <c r="I131" s="9"/>
      <c r="J131" s="9" t="s">
        <v>57</v>
      </c>
      <c r="K131" s="9" t="s">
        <v>58</v>
      </c>
      <c r="L131" s="53">
        <v>6892.35</v>
      </c>
      <c r="M131" s="9"/>
      <c r="N131" s="9" t="s">
        <v>59</v>
      </c>
      <c r="O131" s="9" t="s">
        <v>87</v>
      </c>
      <c r="P131" s="53">
        <v>2386.113</v>
      </c>
      <c r="Q131" s="9"/>
      <c r="R131" s="9"/>
      <c r="S131" s="9"/>
      <c r="T131" s="9"/>
      <c r="U131" s="22" t="s">
        <v>89</v>
      </c>
      <c r="V131" s="9" t="s">
        <v>91</v>
      </c>
      <c r="W131" s="9"/>
      <c r="X131" s="9"/>
    </row>
    <row r="132" spans="2:24" ht="15.75" thickBot="1">
      <c r="B132" s="9"/>
      <c r="C132" s="9" t="s">
        <v>60</v>
      </c>
      <c r="D132" s="61">
        <v>6898.897</v>
      </c>
      <c r="E132" s="9"/>
      <c r="F132" s="9"/>
      <c r="G132" s="9" t="s">
        <v>60</v>
      </c>
      <c r="H132" s="61">
        <v>2387.725</v>
      </c>
      <c r="I132" s="9"/>
      <c r="J132" s="9"/>
      <c r="K132" s="9" t="s">
        <v>60</v>
      </c>
      <c r="L132" s="61">
        <v>6898.897</v>
      </c>
      <c r="M132" s="9"/>
      <c r="N132" s="9"/>
      <c r="O132" s="9" t="s">
        <v>88</v>
      </c>
      <c r="P132" s="61">
        <v>2387.725</v>
      </c>
      <c r="Q132" s="9"/>
      <c r="R132" s="23" t="s">
        <v>54</v>
      </c>
      <c r="S132" s="24" t="s">
        <v>14</v>
      </c>
      <c r="T132" s="24" t="s">
        <v>55</v>
      </c>
      <c r="U132" s="24" t="s">
        <v>12</v>
      </c>
      <c r="V132" s="24" t="s">
        <v>13</v>
      </c>
      <c r="W132" s="25" t="s">
        <v>56</v>
      </c>
      <c r="X132" s="9"/>
    </row>
    <row r="133" spans="2:24" ht="15">
      <c r="B133" s="9"/>
      <c r="C133" s="9"/>
      <c r="D133" s="9" t="s">
        <v>61</v>
      </c>
      <c r="E133" s="44">
        <f>(H132-H131)/(D132-D131)</f>
        <v>0.24621964258441817</v>
      </c>
      <c r="F133" s="9"/>
      <c r="G133" s="9"/>
      <c r="H133" s="9"/>
      <c r="I133" s="9"/>
      <c r="J133" s="9"/>
      <c r="K133" s="9"/>
      <c r="L133" s="9" t="s">
        <v>61</v>
      </c>
      <c r="M133" s="44">
        <f>(P132-P131)/(L132-L131)</f>
        <v>0.24621964258441817</v>
      </c>
      <c r="N133" s="9"/>
      <c r="O133" s="9"/>
      <c r="P133" s="9"/>
      <c r="Q133" s="9"/>
      <c r="R133" s="26">
        <v>1</v>
      </c>
      <c r="S133" s="10">
        <v>200</v>
      </c>
      <c r="T133" s="10">
        <v>36.5</v>
      </c>
      <c r="U133" s="27">
        <f>1.73*S133*T133*W133</f>
        <v>11744.970000000001</v>
      </c>
      <c r="V133" s="27">
        <f>U133*T139</f>
        <v>4228.189200000001</v>
      </c>
      <c r="W133" s="28">
        <v>0.93</v>
      </c>
      <c r="X133" s="9"/>
    </row>
    <row r="134" spans="2:24" ht="15.75" thickBot="1">
      <c r="B134" s="9"/>
      <c r="C134" s="9"/>
      <c r="D134" s="9"/>
      <c r="E134" s="9"/>
      <c r="F134" s="22" t="s">
        <v>84</v>
      </c>
      <c r="G134" s="9" t="s">
        <v>91</v>
      </c>
      <c r="H134" s="9"/>
      <c r="I134" s="9"/>
      <c r="J134" s="45"/>
      <c r="K134" s="45"/>
      <c r="L134" s="45"/>
      <c r="M134" s="45"/>
      <c r="N134" s="45"/>
      <c r="O134" s="45"/>
      <c r="P134" s="45"/>
      <c r="Q134" s="9"/>
      <c r="R134" s="26">
        <v>6</v>
      </c>
      <c r="S134" s="10">
        <v>265</v>
      </c>
      <c r="T134" s="10">
        <v>35.5</v>
      </c>
      <c r="U134" s="27">
        <f>1.73*S134*T134*W133</f>
        <v>15135.726750000002</v>
      </c>
      <c r="V134" s="27">
        <f>U134*T139</f>
        <v>5448.86163</v>
      </c>
      <c r="W134" s="28"/>
      <c r="X134" s="9"/>
    </row>
    <row r="135" spans="2:24" ht="15">
      <c r="B135" s="9"/>
      <c r="C135" s="23" t="s">
        <v>54</v>
      </c>
      <c r="D135" s="24" t="s">
        <v>14</v>
      </c>
      <c r="E135" s="24" t="s">
        <v>55</v>
      </c>
      <c r="F135" s="24" t="s">
        <v>12</v>
      </c>
      <c r="G135" s="24" t="s">
        <v>13</v>
      </c>
      <c r="H135" s="25" t="s">
        <v>56</v>
      </c>
      <c r="I135" s="9"/>
      <c r="J135" s="45"/>
      <c r="K135" s="45"/>
      <c r="L135" s="45"/>
      <c r="M135" s="45"/>
      <c r="N135" s="45"/>
      <c r="O135" s="45"/>
      <c r="P135" s="45"/>
      <c r="Q135" s="9"/>
      <c r="R135" s="26">
        <v>15</v>
      </c>
      <c r="S135" s="10">
        <v>260</v>
      </c>
      <c r="T135" s="10">
        <v>35.5</v>
      </c>
      <c r="U135" s="27">
        <f>1.73*S135*T135*W133</f>
        <v>14850.147</v>
      </c>
      <c r="V135" s="27">
        <f>U135*T139</f>
        <v>5346.05292</v>
      </c>
      <c r="W135" s="28"/>
      <c r="X135" s="9"/>
    </row>
    <row r="136" spans="2:24" ht="15.75" thickBot="1">
      <c r="B136" s="9"/>
      <c r="C136" s="26">
        <v>1</v>
      </c>
      <c r="D136" s="10">
        <v>250</v>
      </c>
      <c r="E136" s="10">
        <v>37</v>
      </c>
      <c r="F136" s="27">
        <f>1.73*D136*E136*H136</f>
        <v>13661.392016983573</v>
      </c>
      <c r="G136" s="27">
        <f>F136*E142</f>
        <v>8333.449130359979</v>
      </c>
      <c r="H136" s="28">
        <f>COS(ATAN(E142))</f>
        <v>0.8537036098724308</v>
      </c>
      <c r="I136" s="9"/>
      <c r="J136" s="45"/>
      <c r="K136" s="45"/>
      <c r="L136" s="45"/>
      <c r="M136" s="45"/>
      <c r="N136" s="62"/>
      <c r="O136" s="62"/>
      <c r="P136" s="62"/>
      <c r="Q136" s="9"/>
      <c r="R136" s="29">
        <v>18</v>
      </c>
      <c r="S136" s="30">
        <v>225</v>
      </c>
      <c r="T136" s="30">
        <v>36</v>
      </c>
      <c r="U136" s="31">
        <f>1.73*S136*T136*W133</f>
        <v>13032.09</v>
      </c>
      <c r="V136" s="31">
        <f>U136*T139</f>
        <v>4691.5524</v>
      </c>
      <c r="W136" s="32"/>
      <c r="X136" s="9"/>
    </row>
    <row r="137" spans="2:24" ht="15.75" thickBot="1">
      <c r="B137" s="9"/>
      <c r="C137" s="26">
        <v>6</v>
      </c>
      <c r="D137" s="10">
        <v>342</v>
      </c>
      <c r="E137" s="10">
        <v>36</v>
      </c>
      <c r="F137" s="27">
        <f>1.73*D137*E137*H136</f>
        <v>18183.682001416404</v>
      </c>
      <c r="G137" s="27">
        <f>F137*E142</f>
        <v>11092.046020864007</v>
      </c>
      <c r="H137" s="28"/>
      <c r="I137" s="9"/>
      <c r="J137" s="45"/>
      <c r="K137" s="45"/>
      <c r="L137" s="45"/>
      <c r="M137" s="45"/>
      <c r="N137" s="62"/>
      <c r="O137" s="62"/>
      <c r="P137" s="62"/>
      <c r="Q137" s="9" t="s">
        <v>57</v>
      </c>
      <c r="R137" s="9" t="s">
        <v>58</v>
      </c>
      <c r="S137" s="418">
        <v>981.133</v>
      </c>
      <c r="T137" s="420"/>
      <c r="U137" s="9" t="s">
        <v>59</v>
      </c>
      <c r="V137" s="9" t="s">
        <v>58</v>
      </c>
      <c r="W137" s="418">
        <v>369.397</v>
      </c>
      <c r="X137" s="420"/>
    </row>
    <row r="138" spans="2:24" ht="15">
      <c r="B138" s="9"/>
      <c r="C138" s="26">
        <v>15</v>
      </c>
      <c r="D138" s="10">
        <v>350</v>
      </c>
      <c r="E138" s="10">
        <v>35.5</v>
      </c>
      <c r="F138" s="27">
        <f>1.73*D138*E138*H136</f>
        <v>18350.572520110367</v>
      </c>
      <c r="G138" s="27">
        <f>F138*E142</f>
        <v>11193.849237267323</v>
      </c>
      <c r="H138" s="28"/>
      <c r="I138" s="9"/>
      <c r="J138" s="45"/>
      <c r="K138" s="45"/>
      <c r="L138" s="45"/>
      <c r="M138" s="45"/>
      <c r="N138" s="62"/>
      <c r="O138" s="62"/>
      <c r="P138" s="62"/>
      <c r="Q138" s="9"/>
      <c r="R138" s="9" t="s">
        <v>60</v>
      </c>
      <c r="S138" s="418">
        <v>986.037</v>
      </c>
      <c r="T138" s="420"/>
      <c r="U138" s="9"/>
      <c r="V138" s="9" t="s">
        <v>60</v>
      </c>
      <c r="W138" s="418">
        <v>370.639</v>
      </c>
      <c r="X138" s="420"/>
    </row>
    <row r="139" spans="2:24" ht="15.75" thickBot="1">
      <c r="B139" s="9"/>
      <c r="C139" s="29">
        <v>18</v>
      </c>
      <c r="D139" s="10">
        <v>300</v>
      </c>
      <c r="E139" s="30">
        <v>36</v>
      </c>
      <c r="F139" s="31">
        <f>1.73*D139*E139*H136</f>
        <v>15950.598246856496</v>
      </c>
      <c r="G139" s="31">
        <f>F139*E142</f>
        <v>9729.864930582462</v>
      </c>
      <c r="H139" s="32"/>
      <c r="I139" s="9"/>
      <c r="J139" s="45"/>
      <c r="K139" s="45"/>
      <c r="L139" s="45"/>
      <c r="M139" s="45"/>
      <c r="N139" s="62"/>
      <c r="O139" s="62"/>
      <c r="P139" s="62"/>
      <c r="Q139" s="9"/>
      <c r="R139" s="9"/>
      <c r="S139" s="9" t="s">
        <v>61</v>
      </c>
      <c r="T139" s="44">
        <v>0.36</v>
      </c>
      <c r="U139" s="9"/>
      <c r="V139" s="9"/>
      <c r="W139" s="9"/>
      <c r="X139" s="9"/>
    </row>
    <row r="140" spans="2:24" ht="15.75" thickBot="1">
      <c r="B140" s="9" t="s">
        <v>57</v>
      </c>
      <c r="C140" s="9" t="s">
        <v>58</v>
      </c>
      <c r="D140" s="418">
        <v>353.256</v>
      </c>
      <c r="E140" s="420"/>
      <c r="F140" s="9" t="s">
        <v>59</v>
      </c>
      <c r="G140" s="9" t="s">
        <v>58</v>
      </c>
      <c r="H140" s="418">
        <v>200.639</v>
      </c>
      <c r="I140" s="419"/>
      <c r="J140" s="45"/>
      <c r="K140" s="45"/>
      <c r="L140" s="45"/>
      <c r="M140" s="45"/>
      <c r="N140" s="45"/>
      <c r="O140" s="45"/>
      <c r="P140" s="45"/>
      <c r="Q140" s="9"/>
      <c r="R140" s="9"/>
      <c r="S140" s="9"/>
      <c r="T140" s="44"/>
      <c r="U140" s="9"/>
      <c r="V140" s="9"/>
      <c r="W140" s="9"/>
      <c r="X140" s="9"/>
    </row>
    <row r="141" spans="2:26" ht="15.75" thickBot="1">
      <c r="B141" s="9"/>
      <c r="C141" s="9" t="s">
        <v>60</v>
      </c>
      <c r="D141" s="416">
        <v>360.545</v>
      </c>
      <c r="E141" s="417"/>
      <c r="F141" s="9"/>
      <c r="G141" s="9" t="s">
        <v>60</v>
      </c>
      <c r="H141" s="418">
        <v>203.026</v>
      </c>
      <c r="I141" s="419"/>
      <c r="J141" s="45"/>
      <c r="K141" s="9"/>
      <c r="L141" s="9"/>
      <c r="M141" s="9"/>
      <c r="N141" s="9"/>
      <c r="O141" s="9"/>
      <c r="P141" s="9"/>
      <c r="Q141" s="22" t="s">
        <v>102</v>
      </c>
      <c r="R141" s="9"/>
      <c r="S141" s="9"/>
      <c r="T141" s="9"/>
      <c r="U141" s="9"/>
      <c r="V141" s="9"/>
      <c r="W141" s="22" t="s">
        <v>103</v>
      </c>
      <c r="X141" s="9"/>
      <c r="Y141" s="9"/>
      <c r="Z141" s="9"/>
    </row>
    <row r="142" spans="2:26" ht="15">
      <c r="B142" s="9"/>
      <c r="C142" s="9"/>
      <c r="D142" s="9" t="s">
        <v>61</v>
      </c>
      <c r="E142" s="44">
        <v>0.61</v>
      </c>
      <c r="F142" s="9"/>
      <c r="G142" s="9"/>
      <c r="H142" s="9"/>
      <c r="I142" s="9"/>
      <c r="J142" s="45"/>
      <c r="K142" s="9"/>
      <c r="L142" s="23" t="s">
        <v>54</v>
      </c>
      <c r="M142" s="24" t="s">
        <v>14</v>
      </c>
      <c r="N142" s="24" t="s">
        <v>55</v>
      </c>
      <c r="O142" s="24" t="s">
        <v>12</v>
      </c>
      <c r="P142" s="24" t="s">
        <v>13</v>
      </c>
      <c r="Q142" s="25" t="s">
        <v>56</v>
      </c>
      <c r="R142" s="9"/>
      <c r="S142" s="9"/>
      <c r="T142" s="23" t="s">
        <v>54</v>
      </c>
      <c r="U142" s="24" t="s">
        <v>14</v>
      </c>
      <c r="V142" s="24" t="s">
        <v>55</v>
      </c>
      <c r="W142" s="24" t="s">
        <v>12</v>
      </c>
      <c r="X142" s="24" t="s">
        <v>13</v>
      </c>
      <c r="Y142" s="25" t="s">
        <v>56</v>
      </c>
      <c r="Z142" s="9"/>
    </row>
    <row r="143" spans="2:26" ht="15">
      <c r="B143" s="9"/>
      <c r="C143" s="9"/>
      <c r="D143" s="9"/>
      <c r="E143" s="44"/>
      <c r="F143" s="9"/>
      <c r="G143" s="9"/>
      <c r="H143" s="9"/>
      <c r="I143" s="9"/>
      <c r="J143" s="45"/>
      <c r="K143" s="9"/>
      <c r="L143" s="26">
        <v>1</v>
      </c>
      <c r="M143" s="10">
        <v>160</v>
      </c>
      <c r="N143" s="10">
        <v>10.3</v>
      </c>
      <c r="O143" s="27">
        <f>1.73*M143*N143*Q143</f>
        <v>2794.0192</v>
      </c>
      <c r="P143" s="27">
        <f>O143*N149</f>
        <v>482.7204313533878</v>
      </c>
      <c r="Q143" s="28">
        <v>0.98</v>
      </c>
      <c r="R143" s="9"/>
      <c r="S143" s="9"/>
      <c r="T143" s="26">
        <v>1</v>
      </c>
      <c r="U143" s="10">
        <v>175.5</v>
      </c>
      <c r="V143" s="10">
        <v>10.3</v>
      </c>
      <c r="W143" s="27">
        <f>1.73*U143*V143*Y143</f>
        <v>3064.6898100000003</v>
      </c>
      <c r="X143" s="27">
        <f>W143*V149</f>
        <v>529.4839731407473</v>
      </c>
      <c r="Y143" s="28">
        <v>0.98</v>
      </c>
      <c r="Z143" s="9"/>
    </row>
    <row r="144" spans="11:26" ht="15">
      <c r="K144" s="9"/>
      <c r="L144" s="26">
        <v>6</v>
      </c>
      <c r="M144" s="10">
        <v>160</v>
      </c>
      <c r="N144" s="10">
        <v>11.4</v>
      </c>
      <c r="O144" s="27">
        <f>1.73*M144*N144*Q143</f>
        <v>3092.4096000000004</v>
      </c>
      <c r="P144" s="27">
        <f>O144*N149</f>
        <v>534.2730987794778</v>
      </c>
      <c r="Q144" s="28"/>
      <c r="R144" s="9"/>
      <c r="S144" s="9"/>
      <c r="T144" s="26">
        <v>6</v>
      </c>
      <c r="U144" s="10">
        <v>174.5</v>
      </c>
      <c r="V144" s="10">
        <v>11.4</v>
      </c>
      <c r="W144" s="27">
        <f>1.73*U144*V144*Y143</f>
        <v>3372.65922</v>
      </c>
      <c r="X144" s="27">
        <f>W144*V149</f>
        <v>582.6915983563679</v>
      </c>
      <c r="Y144" s="28"/>
      <c r="Z144" s="9"/>
    </row>
    <row r="145" spans="11:26" ht="15">
      <c r="K145" s="9"/>
      <c r="L145" s="26">
        <v>15</v>
      </c>
      <c r="M145" s="10">
        <v>160</v>
      </c>
      <c r="N145" s="10">
        <v>10.3</v>
      </c>
      <c r="O145" s="27">
        <f>1.73*M145*N145*Q143</f>
        <v>2794.0192</v>
      </c>
      <c r="P145" s="27">
        <f>O145*N149</f>
        <v>482.7204313533878</v>
      </c>
      <c r="Q145" s="28"/>
      <c r="R145" s="9"/>
      <c r="S145" s="9"/>
      <c r="T145" s="26">
        <v>15</v>
      </c>
      <c r="U145" s="10">
        <v>186</v>
      </c>
      <c r="V145" s="10">
        <v>10.3</v>
      </c>
      <c r="W145" s="27">
        <f>1.73*U145*V145*Y143</f>
        <v>3248.0473199999997</v>
      </c>
      <c r="X145" s="27">
        <f>W145*V149</f>
        <v>561.1625014483133</v>
      </c>
      <c r="Y145" s="28"/>
      <c r="Z145" s="9"/>
    </row>
    <row r="146" spans="1:26" ht="15.75" thickBot="1">
      <c r="A146" s="9"/>
      <c r="B146" s="9"/>
      <c r="C146" s="9"/>
      <c r="D146" s="9"/>
      <c r="E146" s="9"/>
      <c r="F146" s="22" t="s">
        <v>112</v>
      </c>
      <c r="G146" s="9" t="s">
        <v>42</v>
      </c>
      <c r="K146" s="9"/>
      <c r="L146" s="29">
        <v>18</v>
      </c>
      <c r="M146" s="30">
        <v>180</v>
      </c>
      <c r="N146" s="41">
        <v>10.3</v>
      </c>
      <c r="O146" s="31">
        <f>1.73*M146*N146*Q143</f>
        <v>3143.2716</v>
      </c>
      <c r="P146" s="31">
        <f>O146*N149</f>
        <v>543.0604852725612</v>
      </c>
      <c r="Q146" s="32"/>
      <c r="R146" s="9"/>
      <c r="S146" s="9"/>
      <c r="T146" s="29">
        <v>18</v>
      </c>
      <c r="U146" s="30">
        <v>175</v>
      </c>
      <c r="V146" s="41">
        <v>10.3</v>
      </c>
      <c r="W146" s="31">
        <f>1.73*U146*V146*Y143</f>
        <v>3055.9585</v>
      </c>
      <c r="X146" s="31">
        <f>W146*V149</f>
        <v>527.975471792768</v>
      </c>
      <c r="Y146" s="32"/>
      <c r="Z146" s="9"/>
    </row>
    <row r="147" spans="1:26" ht="15">
      <c r="A147" s="9"/>
      <c r="B147" s="23" t="s">
        <v>54</v>
      </c>
      <c r="C147" s="24" t="s">
        <v>14</v>
      </c>
      <c r="D147" s="24" t="s">
        <v>55</v>
      </c>
      <c r="E147" s="24" t="s">
        <v>12</v>
      </c>
      <c r="F147" s="24" t="s">
        <v>13</v>
      </c>
      <c r="G147" s="25" t="s">
        <v>56</v>
      </c>
      <c r="K147" s="9" t="s">
        <v>57</v>
      </c>
      <c r="L147" s="9" t="s">
        <v>58</v>
      </c>
      <c r="M147" s="67">
        <v>1031.03</v>
      </c>
      <c r="N147" s="63"/>
      <c r="O147" s="9" t="s">
        <v>59</v>
      </c>
      <c r="P147" s="9" t="s">
        <v>58</v>
      </c>
      <c r="Q147" s="67">
        <v>207.1</v>
      </c>
      <c r="R147" s="9"/>
      <c r="S147" s="9" t="s">
        <v>57</v>
      </c>
      <c r="T147" s="9" t="s">
        <v>58</v>
      </c>
      <c r="U147" s="67">
        <v>1031.03</v>
      </c>
      <c r="V147" s="9"/>
      <c r="W147" s="9" t="s">
        <v>59</v>
      </c>
      <c r="X147" s="9" t="s">
        <v>58</v>
      </c>
      <c r="Y147" s="67">
        <v>207.1</v>
      </c>
      <c r="Z147" s="9"/>
    </row>
    <row r="148" spans="1:26" ht="15.75" thickBot="1">
      <c r="A148" s="9"/>
      <c r="B148" s="26">
        <v>1</v>
      </c>
      <c r="C148" s="10">
        <v>2</v>
      </c>
      <c r="D148" s="10">
        <v>10.6</v>
      </c>
      <c r="E148" s="27">
        <f>1.73*C148*D148*G148</f>
        <v>36.29777401441852</v>
      </c>
      <c r="F148" s="27">
        <f>E148*D156</f>
        <v>5.25362518630742</v>
      </c>
      <c r="G148" s="28">
        <f>COS(ATAN(D156))</f>
        <v>0.9896873708806445</v>
      </c>
      <c r="K148" s="9"/>
      <c r="L148" s="9" t="s">
        <v>60</v>
      </c>
      <c r="M148" s="68">
        <v>1034.717</v>
      </c>
      <c r="N148" s="9"/>
      <c r="O148" s="9"/>
      <c r="P148" s="9" t="s">
        <v>60</v>
      </c>
      <c r="Q148" s="68">
        <v>207.737</v>
      </c>
      <c r="R148" s="9"/>
      <c r="S148" s="9"/>
      <c r="T148" s="9" t="s">
        <v>60</v>
      </c>
      <c r="U148" s="68">
        <v>1034.717</v>
      </c>
      <c r="V148" s="9"/>
      <c r="W148" s="9"/>
      <c r="X148" s="9" t="s">
        <v>60</v>
      </c>
      <c r="Y148" s="68">
        <v>207.737</v>
      </c>
      <c r="Z148" s="9"/>
    </row>
    <row r="149" spans="1:26" ht="15">
      <c r="A149" s="9"/>
      <c r="B149" s="26">
        <v>6</v>
      </c>
      <c r="C149" s="10">
        <v>4</v>
      </c>
      <c r="D149" s="10">
        <v>10.4</v>
      </c>
      <c r="E149" s="27">
        <f>1.73*C149*D149*G148</f>
        <v>71.22582070753823</v>
      </c>
      <c r="F149" s="27">
        <f>E149*D156</f>
        <v>10.309000365584371</v>
      </c>
      <c r="G149" s="28"/>
      <c r="K149" s="9"/>
      <c r="L149" s="9"/>
      <c r="M149" s="9" t="s">
        <v>61</v>
      </c>
      <c r="N149" s="44">
        <f>(Q148-Q147)/(M148-M147)</f>
        <v>0.1727691890425763</v>
      </c>
      <c r="O149" s="9"/>
      <c r="P149" s="9"/>
      <c r="Q149" s="9"/>
      <c r="R149" s="9"/>
      <c r="S149" s="9"/>
      <c r="T149" s="9"/>
      <c r="U149" s="9" t="s">
        <v>61</v>
      </c>
      <c r="V149" s="44">
        <f>(Y148-Y147)/(U148-U147)</f>
        <v>0.1727691890425763</v>
      </c>
      <c r="W149" s="9"/>
      <c r="X149" s="9"/>
      <c r="Y149" s="9"/>
      <c r="Z149" s="9"/>
    </row>
    <row r="150" spans="1:26" ht="15.75" thickBot="1">
      <c r="A150" s="9"/>
      <c r="B150" s="26">
        <v>15</v>
      </c>
      <c r="C150" s="10">
        <v>3</v>
      </c>
      <c r="D150" s="10">
        <v>10.6</v>
      </c>
      <c r="E150" s="27">
        <f>1.73*C150*D150*G148</f>
        <v>54.446661021627776</v>
      </c>
      <c r="F150" s="27">
        <f>E150*D156</f>
        <v>7.880437779461129</v>
      </c>
      <c r="G150" s="28"/>
      <c r="K150" s="9"/>
      <c r="L150" s="9"/>
      <c r="M150" s="9"/>
      <c r="N150" s="9"/>
      <c r="O150" s="9"/>
      <c r="P150" s="9"/>
      <c r="Q150" s="22" t="s">
        <v>104</v>
      </c>
      <c r="R150" s="9"/>
      <c r="S150" s="9"/>
      <c r="T150" s="9"/>
      <c r="U150" s="9"/>
      <c r="V150" s="9"/>
      <c r="W150" s="22" t="s">
        <v>105</v>
      </c>
      <c r="X150" s="9"/>
      <c r="Y150" s="9"/>
      <c r="Z150" s="9"/>
    </row>
    <row r="151" spans="1:26" ht="15.75" thickBot="1">
      <c r="A151" s="9"/>
      <c r="B151" s="29">
        <v>18</v>
      </c>
      <c r="C151" s="41">
        <v>3</v>
      </c>
      <c r="D151" s="41">
        <v>10.9</v>
      </c>
      <c r="E151" s="31">
        <f>1.73*C151*D151*G148</f>
        <v>55.987604258088936</v>
      </c>
      <c r="F151" s="31">
        <f>E151*D156</f>
        <v>8.103469037370406</v>
      </c>
      <c r="G151" s="60"/>
      <c r="K151" s="9"/>
      <c r="L151" s="23" t="s">
        <v>54</v>
      </c>
      <c r="M151" s="24" t="s">
        <v>14</v>
      </c>
      <c r="N151" s="24" t="s">
        <v>55</v>
      </c>
      <c r="O151" s="24" t="s">
        <v>12</v>
      </c>
      <c r="P151" s="24" t="s">
        <v>13</v>
      </c>
      <c r="Q151" s="25" t="s">
        <v>56</v>
      </c>
      <c r="R151" s="9"/>
      <c r="S151" s="9"/>
      <c r="T151" s="23" t="s">
        <v>54</v>
      </c>
      <c r="U151" s="24" t="s">
        <v>14</v>
      </c>
      <c r="V151" s="24" t="s">
        <v>55</v>
      </c>
      <c r="W151" s="24" t="s">
        <v>12</v>
      </c>
      <c r="X151" s="24" t="s">
        <v>13</v>
      </c>
      <c r="Y151" s="25" t="s">
        <v>56</v>
      </c>
      <c r="Z151" s="9"/>
    </row>
    <row r="152" spans="1:26" ht="15.75" thickBot="1">
      <c r="A152" s="9"/>
      <c r="B152" s="9"/>
      <c r="C152" s="9"/>
      <c r="D152" s="9"/>
      <c r="E152" s="9"/>
      <c r="F152" s="9"/>
      <c r="G152" s="9"/>
      <c r="K152" s="9"/>
      <c r="L152" s="26">
        <v>1</v>
      </c>
      <c r="M152" s="10">
        <v>216</v>
      </c>
      <c r="N152" s="58">
        <v>10.8</v>
      </c>
      <c r="O152" s="27">
        <f>1.73*M152*N152*Q152</f>
        <v>3955.02912</v>
      </c>
      <c r="P152" s="27">
        <f>O152*N158</f>
        <v>711.9052416</v>
      </c>
      <c r="Q152" s="28">
        <v>0.98</v>
      </c>
      <c r="R152" s="9"/>
      <c r="S152" s="9"/>
      <c r="T152" s="26">
        <v>1</v>
      </c>
      <c r="U152" s="10">
        <v>242</v>
      </c>
      <c r="V152" s="58">
        <v>10.8</v>
      </c>
      <c r="W152" s="27">
        <f>1.73*U152*V152*Y152</f>
        <v>4431.0974400000005</v>
      </c>
      <c r="X152" s="27">
        <f>W152*V158</f>
        <v>797.5975392</v>
      </c>
      <c r="Y152" s="28">
        <v>0.98</v>
      </c>
      <c r="Z152" s="9"/>
    </row>
    <row r="153" spans="1:26" ht="15">
      <c r="A153" s="9" t="s">
        <v>57</v>
      </c>
      <c r="B153" s="9" t="s">
        <v>58</v>
      </c>
      <c r="C153" s="46">
        <v>1763.375</v>
      </c>
      <c r="D153" s="9"/>
      <c r="E153" s="9" t="s">
        <v>59</v>
      </c>
      <c r="F153" s="9" t="s">
        <v>58</v>
      </c>
      <c r="G153" s="46">
        <v>507.647</v>
      </c>
      <c r="K153" s="9"/>
      <c r="L153" s="26">
        <v>6</v>
      </c>
      <c r="M153" s="10">
        <v>232</v>
      </c>
      <c r="N153" s="58">
        <v>11.8</v>
      </c>
      <c r="O153" s="27">
        <f>1.73*M153*N153*Q152</f>
        <v>4641.327040000001</v>
      </c>
      <c r="P153" s="27">
        <f>O153*N158</f>
        <v>835.4388672000001</v>
      </c>
      <c r="Q153" s="28"/>
      <c r="R153" s="9"/>
      <c r="S153" s="9"/>
      <c r="T153" s="26">
        <v>6</v>
      </c>
      <c r="U153" s="10">
        <v>249</v>
      </c>
      <c r="V153" s="58">
        <v>11.8</v>
      </c>
      <c r="W153" s="27">
        <f>1.73*U153*V153*Y152</f>
        <v>4981.42428</v>
      </c>
      <c r="X153" s="27">
        <f>W153*V158</f>
        <v>896.6563704</v>
      </c>
      <c r="Y153" s="28"/>
      <c r="Z153" s="9"/>
    </row>
    <row r="154" spans="1:26" ht="15.75" thickBot="1">
      <c r="A154" s="9"/>
      <c r="B154" s="9" t="s">
        <v>60</v>
      </c>
      <c r="C154" s="48">
        <v>1763.451</v>
      </c>
      <c r="D154" s="9"/>
      <c r="E154" s="9"/>
      <c r="F154" s="9" t="s">
        <v>60</v>
      </c>
      <c r="G154" s="48">
        <v>507.658</v>
      </c>
      <c r="K154" s="9"/>
      <c r="L154" s="26">
        <v>15</v>
      </c>
      <c r="M154" s="10">
        <v>224</v>
      </c>
      <c r="N154" s="58">
        <v>10.8</v>
      </c>
      <c r="O154" s="27">
        <f>1.73*M154*N154*Q152</f>
        <v>4101.5116800000005</v>
      </c>
      <c r="P154" s="27">
        <f>O154*N158</f>
        <v>738.2721024000001</v>
      </c>
      <c r="Q154" s="28"/>
      <c r="R154" s="9"/>
      <c r="S154" s="9"/>
      <c r="T154" s="26">
        <v>15</v>
      </c>
      <c r="U154" s="10">
        <v>243</v>
      </c>
      <c r="V154" s="58">
        <v>10.8</v>
      </c>
      <c r="W154" s="27">
        <f>1.73*U154*V154*Y152</f>
        <v>4449.40776</v>
      </c>
      <c r="X154" s="27">
        <f>W154*V158</f>
        <v>800.8933968</v>
      </c>
      <c r="Y154" s="28"/>
      <c r="Z154" s="9"/>
    </row>
    <row r="155" spans="1:26" ht="15.75" thickBot="1">
      <c r="A155" s="9"/>
      <c r="B155" s="9"/>
      <c r="C155" s="9"/>
      <c r="D155" s="9"/>
      <c r="E155" s="9"/>
      <c r="F155" s="9"/>
      <c r="G155" s="9"/>
      <c r="K155" s="9"/>
      <c r="L155" s="29">
        <v>18</v>
      </c>
      <c r="M155" s="30">
        <v>250</v>
      </c>
      <c r="N155" s="69">
        <v>10.8</v>
      </c>
      <c r="O155" s="31">
        <f>1.73*M155*N155*Q152</f>
        <v>4577.58</v>
      </c>
      <c r="P155" s="31">
        <f>O155*N158</f>
        <v>823.9644</v>
      </c>
      <c r="Q155" s="32"/>
      <c r="R155" s="9"/>
      <c r="S155" s="9"/>
      <c r="T155" s="29">
        <v>18</v>
      </c>
      <c r="U155" s="30">
        <v>265</v>
      </c>
      <c r="V155" s="69">
        <v>10.8</v>
      </c>
      <c r="W155" s="31">
        <f>1.73*U155*V155*Y152</f>
        <v>4852.2348</v>
      </c>
      <c r="X155" s="31">
        <f>W155*V158</f>
        <v>873.402264</v>
      </c>
      <c r="Y155" s="32"/>
      <c r="Z155" s="9"/>
    </row>
    <row r="156" spans="1:26" ht="15">
      <c r="A156" s="9"/>
      <c r="B156" s="9"/>
      <c r="C156" s="9" t="s">
        <v>61</v>
      </c>
      <c r="D156" s="44">
        <f>(G154-G153)/(C154-C153)</f>
        <v>0.14473684210553872</v>
      </c>
      <c r="E156" s="9"/>
      <c r="F156" s="9"/>
      <c r="G156" s="9"/>
      <c r="K156" s="9" t="s">
        <v>57</v>
      </c>
      <c r="L156" s="9" t="s">
        <v>58</v>
      </c>
      <c r="M156" s="408">
        <v>3533.314</v>
      </c>
      <c r="N156" s="409"/>
      <c r="O156" s="9" t="s">
        <v>59</v>
      </c>
      <c r="P156" s="9" t="s">
        <v>58</v>
      </c>
      <c r="Q156" s="410">
        <v>806.977</v>
      </c>
      <c r="R156" s="411"/>
      <c r="S156" s="9" t="s">
        <v>57</v>
      </c>
      <c r="T156" s="9" t="s">
        <v>58</v>
      </c>
      <c r="U156" s="412">
        <v>3533.314</v>
      </c>
      <c r="V156" s="413"/>
      <c r="W156" s="9" t="s">
        <v>59</v>
      </c>
      <c r="X156" s="9" t="s">
        <v>58</v>
      </c>
      <c r="Y156" s="410">
        <v>806.947</v>
      </c>
      <c r="Z156" s="411"/>
    </row>
    <row r="157" spans="1:26" ht="15.75" thickBot="1">
      <c r="A157" s="9"/>
      <c r="B157" s="9"/>
      <c r="C157" s="9"/>
      <c r="D157" s="9"/>
      <c r="E157" s="9"/>
      <c r="F157" s="9"/>
      <c r="G157" s="9"/>
      <c r="K157" s="9"/>
      <c r="L157" s="9" t="s">
        <v>60</v>
      </c>
      <c r="M157" s="414">
        <v>3548.544</v>
      </c>
      <c r="N157" s="415"/>
      <c r="O157" s="9"/>
      <c r="P157" s="9" t="s">
        <v>60</v>
      </c>
      <c r="Q157" s="406">
        <v>809.255</v>
      </c>
      <c r="R157" s="407"/>
      <c r="S157" s="9"/>
      <c r="T157" s="9" t="s">
        <v>60</v>
      </c>
      <c r="U157" s="406">
        <v>3548.544</v>
      </c>
      <c r="V157" s="407"/>
      <c r="W157" s="9"/>
      <c r="X157" s="9" t="s">
        <v>60</v>
      </c>
      <c r="Y157" s="406">
        <v>809.255</v>
      </c>
      <c r="Z157" s="407"/>
    </row>
    <row r="158" spans="11:26" ht="15">
      <c r="K158" s="9"/>
      <c r="L158" s="9"/>
      <c r="M158" s="9" t="s">
        <v>61</v>
      </c>
      <c r="N158" s="44">
        <v>0.18</v>
      </c>
      <c r="O158" s="9"/>
      <c r="P158" s="9"/>
      <c r="Q158" s="9"/>
      <c r="R158" s="9"/>
      <c r="S158" s="9"/>
      <c r="T158" s="9"/>
      <c r="U158" s="9" t="s">
        <v>61</v>
      </c>
      <c r="V158" s="44">
        <v>0.18</v>
      </c>
      <c r="W158" s="9"/>
      <c r="X158" s="9"/>
      <c r="Y158" s="9"/>
      <c r="Z158" s="9"/>
    </row>
    <row r="159" spans="1:26" ht="15.75" thickBot="1">
      <c r="A159" s="45"/>
      <c r="B159" s="9"/>
      <c r="C159" s="9"/>
      <c r="D159" s="9"/>
      <c r="E159" s="9"/>
      <c r="F159" s="22" t="s">
        <v>131</v>
      </c>
      <c r="G159" s="9"/>
      <c r="H159" s="9"/>
      <c r="I159" s="9"/>
      <c r="K159" s="9"/>
      <c r="L159" s="9"/>
      <c r="M159" s="9"/>
      <c r="N159" s="44"/>
      <c r="O159" s="9"/>
      <c r="P159" s="9"/>
      <c r="Q159" s="9"/>
      <c r="R159" s="9"/>
      <c r="S159" s="9"/>
      <c r="T159" s="9"/>
      <c r="U159" s="9"/>
      <c r="V159" s="44"/>
      <c r="W159" s="9"/>
      <c r="X159" s="9"/>
      <c r="Y159" s="9"/>
      <c r="Z159" s="9"/>
    </row>
    <row r="160" spans="1:26" ht="15">
      <c r="A160" s="9"/>
      <c r="B160" s="9"/>
      <c r="C160" s="23" t="s">
        <v>54</v>
      </c>
      <c r="D160" s="24" t="s">
        <v>14</v>
      </c>
      <c r="E160" s="24" t="s">
        <v>55</v>
      </c>
      <c r="F160" s="24" t="s">
        <v>12</v>
      </c>
      <c r="G160" s="24" t="s">
        <v>13</v>
      </c>
      <c r="H160" s="25" t="s">
        <v>56</v>
      </c>
      <c r="I160" s="45"/>
      <c r="K160" s="9"/>
      <c r="L160" s="9"/>
      <c r="M160" s="9"/>
      <c r="N160" s="44"/>
      <c r="O160" s="9"/>
      <c r="P160" s="9"/>
      <c r="Q160" s="9"/>
      <c r="R160" s="9"/>
      <c r="S160" s="9"/>
      <c r="T160" s="9"/>
      <c r="U160" s="9"/>
      <c r="V160" s="44"/>
      <c r="W160" s="9"/>
      <c r="X160" s="9"/>
      <c r="Y160" s="9"/>
      <c r="Z160" s="9"/>
    </row>
    <row r="161" spans="1:26" ht="15.75" thickBot="1">
      <c r="A161" s="9"/>
      <c r="B161" s="9"/>
      <c r="C161" s="26">
        <v>1</v>
      </c>
      <c r="D161" s="50">
        <v>0</v>
      </c>
      <c r="E161" s="10">
        <v>6.5</v>
      </c>
      <c r="F161" s="27">
        <f>1.73*D161*E161*H161</f>
        <v>0</v>
      </c>
      <c r="G161" s="27"/>
      <c r="H161" s="28">
        <f>COS(ATAN(E167))</f>
        <v>0.9629640197196393</v>
      </c>
      <c r="I161" s="45"/>
      <c r="K161" s="9"/>
      <c r="L161" s="9"/>
      <c r="M161" s="9"/>
      <c r="N161" s="9"/>
      <c r="O161" s="22" t="s">
        <v>106</v>
      </c>
      <c r="P161" s="9"/>
      <c r="Q161" s="9"/>
      <c r="R161" s="9"/>
      <c r="S161" s="9"/>
      <c r="T161" s="9"/>
      <c r="U161" s="9"/>
      <c r="V161" s="9"/>
      <c r="W161" s="22" t="s">
        <v>107</v>
      </c>
      <c r="X161" s="9"/>
      <c r="Y161" s="9"/>
      <c r="Z161" s="9"/>
    </row>
    <row r="162" spans="1:26" ht="15">
      <c r="A162" s="9"/>
      <c r="B162" s="9"/>
      <c r="C162" s="26">
        <v>6</v>
      </c>
      <c r="D162" s="50">
        <v>0</v>
      </c>
      <c r="E162" s="10">
        <v>6.5</v>
      </c>
      <c r="F162" s="27">
        <f>1.73*D162*E162*H161</f>
        <v>0</v>
      </c>
      <c r="G162" s="27"/>
      <c r="H162" s="28"/>
      <c r="I162" s="45"/>
      <c r="K162" s="9"/>
      <c r="L162" s="23" t="s">
        <v>54</v>
      </c>
      <c r="M162" s="24" t="s">
        <v>14</v>
      </c>
      <c r="N162" s="24" t="s">
        <v>55</v>
      </c>
      <c r="O162" s="24" t="s">
        <v>12</v>
      </c>
      <c r="P162" s="24" t="s">
        <v>13</v>
      </c>
      <c r="Q162" s="25" t="s">
        <v>56</v>
      </c>
      <c r="R162" s="9"/>
      <c r="S162" s="9"/>
      <c r="T162" s="23" t="s">
        <v>54</v>
      </c>
      <c r="U162" s="24" t="s">
        <v>14</v>
      </c>
      <c r="V162" s="24" t="s">
        <v>55</v>
      </c>
      <c r="W162" s="24" t="s">
        <v>12</v>
      </c>
      <c r="X162" s="24" t="s">
        <v>13</v>
      </c>
      <c r="Y162" s="25" t="s">
        <v>56</v>
      </c>
      <c r="Z162" s="9"/>
    </row>
    <row r="163" spans="1:26" ht="15">
      <c r="A163" s="9"/>
      <c r="B163" s="9"/>
      <c r="C163" s="26">
        <v>15</v>
      </c>
      <c r="D163" s="51">
        <v>0</v>
      </c>
      <c r="E163" s="10">
        <v>6.6</v>
      </c>
      <c r="F163" s="27">
        <f>1.73*D163*E163*H161</f>
        <v>0</v>
      </c>
      <c r="G163" s="27"/>
      <c r="H163" s="28"/>
      <c r="I163" s="45"/>
      <c r="K163" s="9"/>
      <c r="L163" s="26">
        <v>1</v>
      </c>
      <c r="M163" s="10">
        <v>480</v>
      </c>
      <c r="N163" s="10">
        <v>10.2</v>
      </c>
      <c r="O163" s="27">
        <f>1.73*M163*N163*Q163</f>
        <v>8468.386492035457</v>
      </c>
      <c r="P163" s="27">
        <f>O163*N171</f>
        <v>169.36772984070916</v>
      </c>
      <c r="Q163" s="28">
        <f>COS(ATAN(N171))</f>
        <v>0.999800059980007</v>
      </c>
      <c r="R163" s="9"/>
      <c r="S163" s="9"/>
      <c r="T163" s="26">
        <v>1</v>
      </c>
      <c r="U163" s="10">
        <v>503</v>
      </c>
      <c r="V163" s="10">
        <v>10.2</v>
      </c>
      <c r="W163" s="27">
        <f>1.73*U163*V163*Y163</f>
        <v>8874.16334477882</v>
      </c>
      <c r="X163" s="27">
        <f>W163*V171</f>
        <v>177.4832668955764</v>
      </c>
      <c r="Y163" s="28">
        <f>COS(ATAN(V171))</f>
        <v>0.999800059980007</v>
      </c>
      <c r="Z163" s="9"/>
    </row>
    <row r="164" spans="1:26" ht="15.75" thickBot="1">
      <c r="A164" s="9"/>
      <c r="B164" s="9"/>
      <c r="C164" s="29">
        <v>18</v>
      </c>
      <c r="D164" s="52">
        <v>0</v>
      </c>
      <c r="E164" s="10">
        <v>6.6</v>
      </c>
      <c r="F164" s="27">
        <f>1.73*D164*E164*H161</f>
        <v>0</v>
      </c>
      <c r="G164" s="31"/>
      <c r="H164" s="32"/>
      <c r="I164" s="45"/>
      <c r="K164" s="9"/>
      <c r="L164" s="26">
        <v>6</v>
      </c>
      <c r="M164" s="10">
        <v>660</v>
      </c>
      <c r="N164" s="10">
        <v>10</v>
      </c>
      <c r="O164" s="27">
        <f>1.73*M164*N164*Q163</f>
        <v>11415.71708485172</v>
      </c>
      <c r="P164" s="27">
        <f>O164*N171</f>
        <v>228.3143416970344</v>
      </c>
      <c r="Q164" s="28"/>
      <c r="R164" s="9"/>
      <c r="S164" s="9"/>
      <c r="T164" s="26">
        <v>6</v>
      </c>
      <c r="U164" s="10">
        <v>743</v>
      </c>
      <c r="V164" s="10">
        <v>10</v>
      </c>
      <c r="W164" s="27">
        <f>1.73*U164*V164*Y163</f>
        <v>12851.329990977014</v>
      </c>
      <c r="X164" s="27">
        <f>W164*V171</f>
        <v>257.0265998195403</v>
      </c>
      <c r="Y164" s="28"/>
      <c r="Z164" s="9"/>
    </row>
    <row r="165" spans="1:26" ht="15">
      <c r="A165" s="9"/>
      <c r="B165" s="9" t="s">
        <v>57</v>
      </c>
      <c r="C165" s="9" t="s">
        <v>58</v>
      </c>
      <c r="D165" s="46">
        <v>8924.514</v>
      </c>
      <c r="E165" s="9"/>
      <c r="F165" s="9" t="s">
        <v>59</v>
      </c>
      <c r="G165" s="9" t="s">
        <v>58</v>
      </c>
      <c r="H165" s="47">
        <v>4861.868</v>
      </c>
      <c r="I165" s="45"/>
      <c r="K165" s="9"/>
      <c r="L165" s="26">
        <v>15</v>
      </c>
      <c r="M165" s="10">
        <v>565</v>
      </c>
      <c r="N165" s="10">
        <v>10.2</v>
      </c>
      <c r="O165" s="27">
        <f>1.73*M165*N165*Q163</f>
        <v>9967.99660000007</v>
      </c>
      <c r="P165" s="27">
        <f>O165*N171</f>
        <v>199.3599320000014</v>
      </c>
      <c r="Q165" s="28"/>
      <c r="R165" s="9"/>
      <c r="S165" s="9"/>
      <c r="T165" s="26">
        <v>15</v>
      </c>
      <c r="U165" s="10">
        <v>638</v>
      </c>
      <c r="V165" s="10">
        <v>10.2</v>
      </c>
      <c r="W165" s="27">
        <f>1.73*U165*V165*Y163</f>
        <v>11255.897045663794</v>
      </c>
      <c r="X165" s="27">
        <f>W165*V171</f>
        <v>225.1179409132759</v>
      </c>
      <c r="Y165" s="28"/>
      <c r="Z165" s="9"/>
    </row>
    <row r="166" spans="1:26" ht="15.75" thickBot="1">
      <c r="A166" s="9"/>
      <c r="B166" s="9"/>
      <c r="C166" s="9" t="s">
        <v>60</v>
      </c>
      <c r="D166" s="48">
        <v>8924.564</v>
      </c>
      <c r="E166" s="9"/>
      <c r="F166" s="9"/>
      <c r="G166" s="9" t="s">
        <v>60</v>
      </c>
      <c r="H166" s="48">
        <v>4861.882</v>
      </c>
      <c r="I166" s="45"/>
      <c r="K166" s="9"/>
      <c r="L166" s="29">
        <v>18</v>
      </c>
      <c r="M166" s="41">
        <v>600</v>
      </c>
      <c r="N166" s="41">
        <v>10.5</v>
      </c>
      <c r="O166" s="31">
        <f>1.73*M166*N166*Q163</f>
        <v>10896.820853722096</v>
      </c>
      <c r="P166" s="31">
        <f>O166*N171</f>
        <v>217.93641707444192</v>
      </c>
      <c r="Q166" s="60"/>
      <c r="R166" s="9"/>
      <c r="S166" s="9"/>
      <c r="T166" s="29">
        <v>18</v>
      </c>
      <c r="U166" s="41">
        <v>664</v>
      </c>
      <c r="V166" s="41">
        <v>10.5</v>
      </c>
      <c r="W166" s="31">
        <f>1.73*U166*V166*Y163</f>
        <v>12059.148411452452</v>
      </c>
      <c r="X166" s="31">
        <f>W166*V171</f>
        <v>241.18296822904904</v>
      </c>
      <c r="Y166" s="60"/>
      <c r="Z166" s="9"/>
    </row>
    <row r="167" spans="1:26" ht="15.75" thickBot="1">
      <c r="A167" s="9"/>
      <c r="B167" s="9"/>
      <c r="C167" s="9"/>
      <c r="D167" s="9" t="s">
        <v>61</v>
      </c>
      <c r="E167" s="49">
        <f>(H166-H165)/(D166-D165)</f>
        <v>0.27999999997817215</v>
      </c>
      <c r="F167" s="9"/>
      <c r="G167" s="9"/>
      <c r="H167" s="9"/>
      <c r="I167" s="45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3"/>
      <c r="W167" s="9"/>
      <c r="X167" s="9"/>
      <c r="Y167" s="9"/>
      <c r="Z167" s="9"/>
    </row>
    <row r="168" spans="1:26" ht="15">
      <c r="A168" s="9"/>
      <c r="B168" s="45"/>
      <c r="C168" s="45"/>
      <c r="D168" s="83"/>
      <c r="E168" s="45"/>
      <c r="F168" s="45"/>
      <c r="G168" s="45"/>
      <c r="H168" s="83"/>
      <c r="I168" s="45"/>
      <c r="K168" s="9" t="s">
        <v>57</v>
      </c>
      <c r="L168" s="9" t="s">
        <v>58</v>
      </c>
      <c r="M168" s="46">
        <v>9591.72</v>
      </c>
      <c r="N168" s="9"/>
      <c r="O168" s="9" t="s">
        <v>59</v>
      </c>
      <c r="P168" s="9" t="s">
        <v>58</v>
      </c>
      <c r="Q168" s="46">
        <v>2980.828</v>
      </c>
      <c r="R168" s="9"/>
      <c r="S168" s="9" t="s">
        <v>57</v>
      </c>
      <c r="T168" s="9" t="s">
        <v>58</v>
      </c>
      <c r="U168" s="46">
        <v>9591.72</v>
      </c>
      <c r="V168" s="9"/>
      <c r="W168" s="9" t="s">
        <v>59</v>
      </c>
      <c r="X168" s="9" t="s">
        <v>58</v>
      </c>
      <c r="Y168" s="46">
        <v>2980.828</v>
      </c>
      <c r="Z168" s="9"/>
    </row>
    <row r="169" spans="1:26" ht="15.75" thickBot="1">
      <c r="A169" s="45"/>
      <c r="B169" s="9"/>
      <c r="C169" s="9"/>
      <c r="D169" s="9"/>
      <c r="E169" s="22" t="s">
        <v>132</v>
      </c>
      <c r="F169" s="9"/>
      <c r="G169" s="9"/>
      <c r="H169" s="45"/>
      <c r="I169" s="45"/>
      <c r="K169" s="9"/>
      <c r="L169" s="9" t="s">
        <v>60</v>
      </c>
      <c r="M169" s="54">
        <v>9599.503</v>
      </c>
      <c r="N169" s="9"/>
      <c r="O169" s="9"/>
      <c r="P169" s="9" t="s">
        <v>60</v>
      </c>
      <c r="Q169" s="55">
        <v>2982.666</v>
      </c>
      <c r="R169" s="9"/>
      <c r="S169" s="9"/>
      <c r="T169" s="9" t="s">
        <v>60</v>
      </c>
      <c r="U169" s="54">
        <v>9599.503</v>
      </c>
      <c r="V169" s="9"/>
      <c r="W169" s="9"/>
      <c r="X169" s="9" t="s">
        <v>60</v>
      </c>
      <c r="Y169" s="55">
        <v>2982.666</v>
      </c>
      <c r="Z169" s="9"/>
    </row>
    <row r="170" spans="1:26" ht="15">
      <c r="A170" s="9"/>
      <c r="B170" s="23" t="s">
        <v>54</v>
      </c>
      <c r="C170" s="24" t="s">
        <v>14</v>
      </c>
      <c r="D170" s="24" t="s">
        <v>55</v>
      </c>
      <c r="E170" s="24" t="s">
        <v>12</v>
      </c>
      <c r="F170" s="24" t="s">
        <v>13</v>
      </c>
      <c r="G170" s="25" t="s">
        <v>56</v>
      </c>
      <c r="H170" s="83"/>
      <c r="I170" s="45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>
      <c r="A171" s="84" t="s">
        <v>133</v>
      </c>
      <c r="B171" s="26">
        <v>1</v>
      </c>
      <c r="C171" s="10">
        <v>0</v>
      </c>
      <c r="D171" s="10">
        <v>6.5</v>
      </c>
      <c r="E171" s="27">
        <f>1.73*C171*D171*G171</f>
        <v>0</v>
      </c>
      <c r="F171" s="27"/>
      <c r="G171" s="28">
        <f>COS(ATAN(D177))</f>
        <v>0.9629640197196393</v>
      </c>
      <c r="H171" s="45"/>
      <c r="I171" s="9"/>
      <c r="K171" s="9"/>
      <c r="L171" s="9"/>
      <c r="M171" s="9" t="s">
        <v>61</v>
      </c>
      <c r="N171" s="44">
        <v>0.02</v>
      </c>
      <c r="O171" s="9"/>
      <c r="P171" s="9"/>
      <c r="Q171" s="9"/>
      <c r="R171" s="9"/>
      <c r="S171" s="9"/>
      <c r="T171" s="9"/>
      <c r="U171" s="9" t="s">
        <v>61</v>
      </c>
      <c r="V171" s="44">
        <v>0.02</v>
      </c>
      <c r="W171" s="9"/>
      <c r="X171" s="9"/>
      <c r="Y171" s="9"/>
      <c r="Z171" s="9"/>
    </row>
    <row r="172" spans="1:26" ht="15.75" thickBot="1">
      <c r="A172" s="9"/>
      <c r="B172" s="26">
        <v>6</v>
      </c>
      <c r="C172" s="10">
        <v>0</v>
      </c>
      <c r="D172" s="10">
        <v>6.5</v>
      </c>
      <c r="E172" s="27">
        <f>1.73*C172*D172*G171</f>
        <v>0</v>
      </c>
      <c r="F172" s="27"/>
      <c r="G172" s="28"/>
      <c r="H172" s="9"/>
      <c r="I172" s="9"/>
      <c r="K172" s="9"/>
      <c r="L172" s="9"/>
      <c r="M172" s="9"/>
      <c r="N172" s="9"/>
      <c r="O172" s="70" t="s">
        <v>108</v>
      </c>
      <c r="P172" s="71"/>
      <c r="Q172" s="9"/>
      <c r="R172" s="9"/>
      <c r="S172" s="9"/>
      <c r="T172" s="9"/>
      <c r="U172" s="9"/>
      <c r="V172" s="9"/>
      <c r="W172" s="22" t="s">
        <v>109</v>
      </c>
      <c r="X172" s="9"/>
      <c r="Y172" s="9"/>
      <c r="Z172" s="9"/>
    </row>
    <row r="173" spans="1:26" ht="15">
      <c r="A173" s="9"/>
      <c r="B173" s="26">
        <v>15</v>
      </c>
      <c r="C173" s="10">
        <v>0</v>
      </c>
      <c r="D173" s="10">
        <v>6.6</v>
      </c>
      <c r="E173" s="27">
        <f>1.73*C173*D173*G171</f>
        <v>0</v>
      </c>
      <c r="F173" s="27"/>
      <c r="G173" s="28"/>
      <c r="H173" s="9"/>
      <c r="I173" s="9"/>
      <c r="K173" s="9"/>
      <c r="L173" s="23" t="s">
        <v>54</v>
      </c>
      <c r="M173" s="24" t="s">
        <v>14</v>
      </c>
      <c r="N173" s="24" t="s">
        <v>55</v>
      </c>
      <c r="O173" s="24" t="s">
        <v>12</v>
      </c>
      <c r="P173" s="24" t="s">
        <v>13</v>
      </c>
      <c r="Q173" s="25" t="s">
        <v>56</v>
      </c>
      <c r="R173" s="9"/>
      <c r="S173" s="9"/>
      <c r="T173" s="23" t="s">
        <v>54</v>
      </c>
      <c r="U173" s="24" t="s">
        <v>14</v>
      </c>
      <c r="V173" s="24" t="s">
        <v>55</v>
      </c>
      <c r="W173" s="24" t="s">
        <v>12</v>
      </c>
      <c r="X173" s="24" t="s">
        <v>13</v>
      </c>
      <c r="Y173" s="25" t="s">
        <v>56</v>
      </c>
      <c r="Z173" s="9"/>
    </row>
    <row r="174" spans="1:26" ht="15.75" thickBot="1">
      <c r="A174" s="9"/>
      <c r="B174" s="29">
        <v>18</v>
      </c>
      <c r="C174" s="30">
        <v>0</v>
      </c>
      <c r="D174" s="10">
        <v>6.6</v>
      </c>
      <c r="E174" s="27">
        <f>1.73*C174*D174*G171</f>
        <v>0</v>
      </c>
      <c r="F174" s="31"/>
      <c r="G174" s="32"/>
      <c r="H174" s="9"/>
      <c r="I174" s="9"/>
      <c r="K174" s="9"/>
      <c r="L174" s="26">
        <v>1</v>
      </c>
      <c r="M174" s="10">
        <v>500</v>
      </c>
      <c r="N174" s="58">
        <v>10</v>
      </c>
      <c r="O174" s="27">
        <f>1.73*M174*N174*Q174</f>
        <v>8329.638770527672</v>
      </c>
      <c r="P174" s="27">
        <f>O174*N182</f>
        <v>2332.2988557477483</v>
      </c>
      <c r="Q174" s="28">
        <f>COS(ATAN(N182))</f>
        <v>0.9629640197141817</v>
      </c>
      <c r="R174" s="9"/>
      <c r="S174" s="9"/>
      <c r="T174" s="26">
        <v>1</v>
      </c>
      <c r="U174" s="10">
        <v>510</v>
      </c>
      <c r="V174" s="58">
        <v>10</v>
      </c>
      <c r="W174" s="27">
        <f>1.73*U174*V174*Y174</f>
        <v>8496.231545938224</v>
      </c>
      <c r="X174" s="27">
        <f>W174*V182</f>
        <v>2378.944832862703</v>
      </c>
      <c r="Y174" s="28">
        <f>COS(ATAN(V182))</f>
        <v>0.9629640197141817</v>
      </c>
      <c r="Z174" s="9"/>
    </row>
    <row r="175" spans="1:26" ht="15">
      <c r="A175" s="9"/>
      <c r="B175" s="9" t="s">
        <v>58</v>
      </c>
      <c r="C175" s="46">
        <v>8924.514</v>
      </c>
      <c r="D175" s="9"/>
      <c r="E175" s="9" t="s">
        <v>59</v>
      </c>
      <c r="F175" s="9" t="s">
        <v>58</v>
      </c>
      <c r="G175" s="47">
        <v>4861.868</v>
      </c>
      <c r="H175" s="9"/>
      <c r="I175" s="9"/>
      <c r="K175" s="9"/>
      <c r="L175" s="26">
        <v>6</v>
      </c>
      <c r="M175" s="10">
        <v>560</v>
      </c>
      <c r="N175" s="10">
        <v>9.9</v>
      </c>
      <c r="O175" s="27">
        <f>1.73*M175*N175*Q174</f>
        <v>9235.903468761082</v>
      </c>
      <c r="P175" s="27">
        <f>O175*N182</f>
        <v>2586.0529712531034</v>
      </c>
      <c r="Q175" s="28"/>
      <c r="R175" s="9"/>
      <c r="S175" s="9"/>
      <c r="T175" s="26">
        <v>6</v>
      </c>
      <c r="U175" s="10">
        <v>603</v>
      </c>
      <c r="V175" s="10">
        <v>9.9</v>
      </c>
      <c r="W175" s="27">
        <f>1.73*U175*V175*Y174</f>
        <v>9945.088913683809</v>
      </c>
      <c r="X175" s="27">
        <f>W175*V182</f>
        <v>2784.624895831467</v>
      </c>
      <c r="Y175" s="28"/>
      <c r="Z175" s="9"/>
    </row>
    <row r="176" spans="1:26" ht="15.75" thickBot="1">
      <c r="A176" s="9"/>
      <c r="B176" s="9" t="s">
        <v>60</v>
      </c>
      <c r="C176" s="48">
        <v>8924.564</v>
      </c>
      <c r="D176" s="9"/>
      <c r="E176" s="9"/>
      <c r="F176" s="9" t="s">
        <v>60</v>
      </c>
      <c r="G176" s="48">
        <v>4861.882</v>
      </c>
      <c r="H176" s="9"/>
      <c r="I176" s="9"/>
      <c r="K176" s="9"/>
      <c r="L176" s="26">
        <v>15</v>
      </c>
      <c r="M176" s="10">
        <v>530</v>
      </c>
      <c r="N176" s="10">
        <v>10</v>
      </c>
      <c r="O176" s="27">
        <f>1.73*M176*N176*Q174</f>
        <v>8829.41709675933</v>
      </c>
      <c r="P176" s="27">
        <f>O176*N182</f>
        <v>2472.2367870926128</v>
      </c>
      <c r="Q176" s="28"/>
      <c r="R176" s="9"/>
      <c r="S176" s="9"/>
      <c r="T176" s="26">
        <v>15</v>
      </c>
      <c r="U176" s="10">
        <v>573</v>
      </c>
      <c r="V176" s="10">
        <v>10</v>
      </c>
      <c r="W176" s="27">
        <f>1.73*U176*V176*Y174</f>
        <v>9545.76603102471</v>
      </c>
      <c r="X176" s="27">
        <f>W176*V182</f>
        <v>2672.814488686919</v>
      </c>
      <c r="Y176" s="28"/>
      <c r="Z176" s="9"/>
    </row>
    <row r="177" spans="1:26" ht="15.75" thickBot="1">
      <c r="A177" s="9"/>
      <c r="B177" s="9"/>
      <c r="C177" s="9" t="s">
        <v>61</v>
      </c>
      <c r="D177" s="49">
        <f>(G176-G175)/(C176-C175)</f>
        <v>0.27999999997817215</v>
      </c>
      <c r="E177" s="9"/>
      <c r="F177" s="9"/>
      <c r="G177" s="9"/>
      <c r="H177" s="9"/>
      <c r="I177" s="9"/>
      <c r="K177" s="9"/>
      <c r="L177" s="29">
        <v>18</v>
      </c>
      <c r="M177" s="41">
        <v>580</v>
      </c>
      <c r="N177" s="41">
        <v>10</v>
      </c>
      <c r="O177" s="31">
        <f>1.73*M177*N177*Q174</f>
        <v>9662.380973812098</v>
      </c>
      <c r="P177" s="31">
        <f>O177*N182</f>
        <v>2705.4666726673877</v>
      </c>
      <c r="Q177" s="60"/>
      <c r="R177" s="9"/>
      <c r="S177" s="9"/>
      <c r="T177" s="29">
        <v>18</v>
      </c>
      <c r="U177" s="41">
        <v>596</v>
      </c>
      <c r="V177" s="41">
        <v>10</v>
      </c>
      <c r="W177" s="31">
        <f>1.73*U177*V177*Y174</f>
        <v>9928.929414468983</v>
      </c>
      <c r="X177" s="31">
        <f>W177*V182</f>
        <v>2780.1002360513153</v>
      </c>
      <c r="Y177" s="60"/>
      <c r="Z177" s="9"/>
    </row>
    <row r="178" spans="11:26" ht="15.75" thickBot="1"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3" t="s">
        <v>94</v>
      </c>
      <c r="W178" s="9"/>
      <c r="X178" s="9"/>
      <c r="Y178" s="9"/>
      <c r="Z178" s="9"/>
    </row>
    <row r="179" spans="11:26" ht="15">
      <c r="K179" s="9" t="s">
        <v>57</v>
      </c>
      <c r="L179" s="9" t="s">
        <v>58</v>
      </c>
      <c r="M179" s="46">
        <v>10208.831</v>
      </c>
      <c r="N179" s="9"/>
      <c r="O179" s="9" t="s">
        <v>59</v>
      </c>
      <c r="P179" s="9" t="s">
        <v>58</v>
      </c>
      <c r="Q179" s="46">
        <v>3269.034</v>
      </c>
      <c r="R179" s="9"/>
      <c r="S179" s="9" t="s">
        <v>57</v>
      </c>
      <c r="T179" s="9" t="s">
        <v>58</v>
      </c>
      <c r="U179" s="46">
        <v>10208.831</v>
      </c>
      <c r="V179" s="9"/>
      <c r="W179" s="9" t="s">
        <v>59</v>
      </c>
      <c r="X179" s="9" t="s">
        <v>58</v>
      </c>
      <c r="Y179" s="46">
        <v>3269.034</v>
      </c>
      <c r="Z179" s="9"/>
    </row>
    <row r="180" spans="11:26" ht="15.75" thickBot="1">
      <c r="K180" s="9"/>
      <c r="L180" s="9" t="s">
        <v>60</v>
      </c>
      <c r="M180" s="48">
        <v>10216.415</v>
      </c>
      <c r="N180" s="9"/>
      <c r="O180" s="9"/>
      <c r="P180" s="9" t="s">
        <v>60</v>
      </c>
      <c r="Q180" s="48">
        <v>3270.839</v>
      </c>
      <c r="R180" s="9"/>
      <c r="S180" s="9"/>
      <c r="T180" s="9" t="s">
        <v>60</v>
      </c>
      <c r="U180" s="48">
        <v>10216.415</v>
      </c>
      <c r="V180" s="9"/>
      <c r="W180" s="9"/>
      <c r="X180" s="9" t="s">
        <v>60</v>
      </c>
      <c r="Y180" s="48">
        <v>3270.839</v>
      </c>
      <c r="Z180" s="9"/>
    </row>
    <row r="181" spans="11:26" ht="15"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1:26" ht="15">
      <c r="K182" s="9"/>
      <c r="L182" s="9"/>
      <c r="M182" s="9" t="s">
        <v>61</v>
      </c>
      <c r="N182" s="44">
        <v>0.28</v>
      </c>
      <c r="O182" s="9"/>
      <c r="P182" s="9"/>
      <c r="Q182" s="9"/>
      <c r="R182" s="9"/>
      <c r="S182" s="9"/>
      <c r="T182" s="9"/>
      <c r="U182" s="9" t="s">
        <v>61</v>
      </c>
      <c r="V182" s="44">
        <v>0.28</v>
      </c>
      <c r="W182" s="9"/>
      <c r="X182" s="9"/>
      <c r="Y182" s="9"/>
      <c r="Z182" s="9"/>
    </row>
    <row r="183" spans="11:26" ht="15"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1:26" ht="15.75" thickBot="1">
      <c r="K184" s="9"/>
      <c r="L184" s="9"/>
      <c r="M184" s="9"/>
      <c r="N184" s="9"/>
      <c r="O184" s="22" t="s">
        <v>110</v>
      </c>
      <c r="P184" s="9"/>
      <c r="Q184" s="9"/>
      <c r="R184" s="9"/>
      <c r="S184" s="45"/>
      <c r="T184" s="45"/>
      <c r="U184" s="45"/>
      <c r="V184" s="45"/>
      <c r="W184" s="45"/>
      <c r="X184" s="45"/>
      <c r="Y184" s="45"/>
      <c r="Z184" s="9"/>
    </row>
    <row r="185" spans="11:26" ht="15">
      <c r="K185" s="9"/>
      <c r="L185" s="23" t="s">
        <v>54</v>
      </c>
      <c r="M185" s="24" t="s">
        <v>14</v>
      </c>
      <c r="N185" s="24" t="s">
        <v>55</v>
      </c>
      <c r="O185" s="24" t="s">
        <v>12</v>
      </c>
      <c r="P185" s="24" t="s">
        <v>13</v>
      </c>
      <c r="Q185" s="25" t="s">
        <v>56</v>
      </c>
      <c r="R185" s="9"/>
      <c r="S185" s="45"/>
      <c r="T185" s="45"/>
      <c r="U185" s="45"/>
      <c r="V185" s="45"/>
      <c r="W185" s="45"/>
      <c r="X185" s="45"/>
      <c r="Y185" s="45"/>
      <c r="Z185" s="9"/>
    </row>
    <row r="186" spans="11:26" ht="15">
      <c r="K186" s="9"/>
      <c r="L186" s="26">
        <v>1</v>
      </c>
      <c r="M186" s="10">
        <v>155</v>
      </c>
      <c r="N186" s="10">
        <v>38</v>
      </c>
      <c r="O186" s="27">
        <f>1.73*M186*N186*Q186</f>
        <v>10187.662671178276</v>
      </c>
      <c r="P186" s="27">
        <f>O186*N193</f>
        <v>203.75325342356552</v>
      </c>
      <c r="Q186" s="28">
        <f>COS(ATAN(N193))</f>
        <v>0.999800059980007</v>
      </c>
      <c r="R186" s="9"/>
      <c r="S186" s="45"/>
      <c r="T186" s="45"/>
      <c r="U186" s="45"/>
      <c r="V186" s="45"/>
      <c r="W186" s="62"/>
      <c r="X186" s="62"/>
      <c r="Y186" s="62"/>
      <c r="Z186" s="9"/>
    </row>
    <row r="187" spans="11:26" ht="15">
      <c r="K187" s="9"/>
      <c r="L187" s="26">
        <v>6</v>
      </c>
      <c r="M187" s="10">
        <v>220</v>
      </c>
      <c r="N187" s="10">
        <v>37</v>
      </c>
      <c r="O187" s="27">
        <f>1.73*M187*N187*Q186</f>
        <v>14079.384404650455</v>
      </c>
      <c r="P187" s="27">
        <f>O187*N193</f>
        <v>281.5876880930091</v>
      </c>
      <c r="Q187" s="28"/>
      <c r="R187" s="9"/>
      <c r="S187" s="45"/>
      <c r="T187" s="45"/>
      <c r="U187" s="45"/>
      <c r="V187" s="45"/>
      <c r="W187" s="62"/>
      <c r="X187" s="62"/>
      <c r="Y187" s="62"/>
      <c r="Z187" s="9"/>
    </row>
    <row r="188" spans="11:26" ht="15">
      <c r="K188" s="9"/>
      <c r="L188" s="26">
        <v>15</v>
      </c>
      <c r="M188" s="10">
        <v>200</v>
      </c>
      <c r="N188" s="10">
        <v>38</v>
      </c>
      <c r="O188" s="27">
        <f>1.73*M188*N188*Q186</f>
        <v>13145.371188617131</v>
      </c>
      <c r="P188" s="27">
        <f>O188*N193</f>
        <v>262.9074237723426</v>
      </c>
      <c r="Q188" s="28"/>
      <c r="R188" s="9"/>
      <c r="S188" s="45"/>
      <c r="T188" s="45"/>
      <c r="U188" s="45"/>
      <c r="V188" s="45"/>
      <c r="W188" s="62"/>
      <c r="X188" s="62"/>
      <c r="Y188" s="62"/>
      <c r="Z188" s="9"/>
    </row>
    <row r="189" spans="11:26" ht="15.75" thickBot="1">
      <c r="K189" s="9"/>
      <c r="L189" s="29">
        <v>18</v>
      </c>
      <c r="M189" s="41">
        <v>180</v>
      </c>
      <c r="N189" s="41">
        <v>38</v>
      </c>
      <c r="O189" s="31">
        <f>1.73*M189*N189*Q186</f>
        <v>11830.834069755418</v>
      </c>
      <c r="P189" s="27">
        <f>O189*N193</f>
        <v>236.61668139510834</v>
      </c>
      <c r="Q189" s="60"/>
      <c r="R189" s="9"/>
      <c r="S189" s="45"/>
      <c r="T189" s="45"/>
      <c r="U189" s="45"/>
      <c r="V189" s="45"/>
      <c r="W189" s="62"/>
      <c r="X189" s="62"/>
      <c r="Y189" s="62"/>
      <c r="Z189" s="9"/>
    </row>
    <row r="190" spans="11:26" ht="15.75" thickBot="1">
      <c r="K190" s="9"/>
      <c r="L190" s="9"/>
      <c r="M190" s="9"/>
      <c r="N190" s="9"/>
      <c r="O190" s="9"/>
      <c r="P190" s="9"/>
      <c r="Q190" s="9"/>
      <c r="R190" s="9"/>
      <c r="S190" s="45"/>
      <c r="T190" s="45"/>
      <c r="U190" s="45"/>
      <c r="V190" s="45"/>
      <c r="W190" s="45"/>
      <c r="X190" s="45"/>
      <c r="Y190" s="45"/>
      <c r="Z190" s="9"/>
    </row>
    <row r="191" spans="11:26" ht="15">
      <c r="K191" s="9" t="s">
        <v>57</v>
      </c>
      <c r="L191" s="9" t="s">
        <v>58</v>
      </c>
      <c r="M191" s="46">
        <v>1578.186</v>
      </c>
      <c r="N191" s="9"/>
      <c r="O191" s="9" t="s">
        <v>59</v>
      </c>
      <c r="P191" s="9" t="s">
        <v>58</v>
      </c>
      <c r="Q191" s="46">
        <v>749.183</v>
      </c>
      <c r="R191" s="9"/>
      <c r="S191" s="45"/>
      <c r="T191" s="45"/>
      <c r="U191" s="45"/>
      <c r="V191" s="45"/>
      <c r="W191" s="45"/>
      <c r="X191" s="45"/>
      <c r="Y191" s="45"/>
      <c r="Z191" s="9"/>
    </row>
    <row r="192" spans="11:26" ht="15.75" thickBot="1">
      <c r="K192" s="9"/>
      <c r="L192" s="9" t="s">
        <v>60</v>
      </c>
      <c r="M192" s="54">
        <v>1580.049</v>
      </c>
      <c r="N192" s="9"/>
      <c r="O192" s="9"/>
      <c r="P192" s="9" t="s">
        <v>60</v>
      </c>
      <c r="Q192" s="48">
        <v>749.796</v>
      </c>
      <c r="R192" s="9"/>
      <c r="S192" s="45"/>
      <c r="T192" s="45"/>
      <c r="U192" s="45"/>
      <c r="V192" s="45"/>
      <c r="W192" s="45"/>
      <c r="X192" s="45"/>
      <c r="Y192" s="45"/>
      <c r="Z192" s="45"/>
    </row>
    <row r="193" spans="11:26" ht="15">
      <c r="K193" s="9"/>
      <c r="L193" s="9"/>
      <c r="M193" s="9" t="s">
        <v>61</v>
      </c>
      <c r="N193" s="44">
        <v>0.02</v>
      </c>
      <c r="O193" s="9"/>
      <c r="P193" s="9"/>
      <c r="Q193" s="9"/>
      <c r="R193" s="9"/>
      <c r="S193" s="45"/>
      <c r="T193" s="45"/>
      <c r="U193" s="45"/>
      <c r="V193" s="45"/>
      <c r="W193" s="45"/>
      <c r="X193" s="45"/>
      <c r="Y193" s="45"/>
      <c r="Z193" s="45"/>
    </row>
    <row r="194" spans="11:26" ht="15">
      <c r="K194" s="9"/>
      <c r="L194" s="9"/>
      <c r="M194" s="9"/>
      <c r="N194" s="9"/>
      <c r="O194" s="9"/>
      <c r="P194" s="9"/>
      <c r="Q194" s="9"/>
      <c r="R194" s="9"/>
      <c r="S194" s="45"/>
      <c r="T194" s="45"/>
      <c r="U194" s="45"/>
      <c r="V194" s="45"/>
      <c r="W194" s="45"/>
      <c r="X194" s="45"/>
      <c r="Y194" s="45"/>
      <c r="Z194" s="45"/>
    </row>
    <row r="195" spans="11:26" ht="15.75" thickBot="1">
      <c r="K195" s="9"/>
      <c r="L195" s="9"/>
      <c r="M195" s="9"/>
      <c r="N195" s="9"/>
      <c r="O195" s="22" t="s">
        <v>111</v>
      </c>
      <c r="P195" s="9"/>
      <c r="Q195" s="9"/>
      <c r="R195" s="9"/>
      <c r="S195" s="45"/>
      <c r="T195" s="45"/>
      <c r="U195" s="45"/>
      <c r="V195" s="45"/>
      <c r="W195" s="45"/>
      <c r="X195" s="45"/>
      <c r="Y195" s="45"/>
      <c r="Z195" s="45"/>
    </row>
    <row r="196" spans="11:26" ht="15">
      <c r="K196" s="9"/>
      <c r="L196" s="23" t="s">
        <v>54</v>
      </c>
      <c r="M196" s="24" t="s">
        <v>14</v>
      </c>
      <c r="N196" s="24" t="s">
        <v>55</v>
      </c>
      <c r="O196" s="24" t="s">
        <v>12</v>
      </c>
      <c r="P196" s="24" t="s">
        <v>13</v>
      </c>
      <c r="Q196" s="25" t="s">
        <v>56</v>
      </c>
      <c r="R196" s="9"/>
      <c r="S196" s="45"/>
      <c r="T196" s="45"/>
      <c r="U196" s="45"/>
      <c r="V196" s="45"/>
      <c r="W196" s="62"/>
      <c r="X196" s="62"/>
      <c r="Y196" s="62"/>
      <c r="Z196" s="45"/>
    </row>
    <row r="197" spans="11:26" ht="15">
      <c r="K197" s="9"/>
      <c r="L197" s="26">
        <v>1</v>
      </c>
      <c r="M197" s="10">
        <v>1</v>
      </c>
      <c r="N197" s="10">
        <v>36</v>
      </c>
      <c r="O197" s="27">
        <f>1.73*M197*N197*Q197</f>
        <v>59.7888</v>
      </c>
      <c r="P197" s="27">
        <f>O197*N220</f>
        <v>9.132630933105974</v>
      </c>
      <c r="Q197" s="28">
        <v>0.96</v>
      </c>
      <c r="R197" s="9"/>
      <c r="S197" s="45"/>
      <c r="T197" s="45"/>
      <c r="U197" s="45"/>
      <c r="V197" s="45"/>
      <c r="W197" s="62"/>
      <c r="X197" s="62"/>
      <c r="Y197" s="62"/>
      <c r="Z197" s="45"/>
    </row>
    <row r="198" spans="11:26" ht="15.75" thickBot="1">
      <c r="K198" s="9"/>
      <c r="L198" s="26">
        <v>6</v>
      </c>
      <c r="M198" s="10">
        <v>1</v>
      </c>
      <c r="N198" s="10">
        <v>38</v>
      </c>
      <c r="O198" s="27">
        <f>1.73*M198*N198*Q197</f>
        <v>63.11039999999999</v>
      </c>
      <c r="P198" s="27">
        <f>O198*N220</f>
        <v>9.639999318278527</v>
      </c>
      <c r="Q198" s="28"/>
      <c r="R198" s="9"/>
      <c r="S198" s="45"/>
      <c r="T198" s="9"/>
      <c r="U198" s="9"/>
      <c r="V198" s="9"/>
      <c r="W198" s="9"/>
      <c r="X198" s="9"/>
      <c r="Y198" s="22" t="s">
        <v>112</v>
      </c>
      <c r="Z198" s="9" t="s">
        <v>16</v>
      </c>
    </row>
    <row r="199" spans="11:26" ht="15">
      <c r="K199" s="9"/>
      <c r="L199" s="26">
        <v>15</v>
      </c>
      <c r="M199" s="10">
        <v>1</v>
      </c>
      <c r="N199" s="10">
        <v>36</v>
      </c>
      <c r="O199" s="27">
        <f>1.73*M199*N199*Q197</f>
        <v>59.7888</v>
      </c>
      <c r="P199" s="27">
        <f>O199*N220</f>
        <v>9.132630933105974</v>
      </c>
      <c r="Q199" s="28"/>
      <c r="R199" s="9"/>
      <c r="S199" s="45"/>
      <c r="T199" s="9"/>
      <c r="U199" s="23" t="s">
        <v>54</v>
      </c>
      <c r="V199" s="24" t="s">
        <v>14</v>
      </c>
      <c r="W199" s="24" t="s">
        <v>55</v>
      </c>
      <c r="X199" s="24" t="s">
        <v>12</v>
      </c>
      <c r="Y199" s="24" t="s">
        <v>13</v>
      </c>
      <c r="Z199" s="25" t="s">
        <v>56</v>
      </c>
    </row>
    <row r="200" spans="11:26" ht="15.75" thickBot="1">
      <c r="K200" s="9"/>
      <c r="L200" s="29">
        <v>18</v>
      </c>
      <c r="M200" s="41">
        <v>1</v>
      </c>
      <c r="N200" s="41">
        <v>36</v>
      </c>
      <c r="O200" s="31">
        <f>1.73*M200*N200*Q197</f>
        <v>59.7888</v>
      </c>
      <c r="P200" s="31">
        <f>O200*N220</f>
        <v>9.132630933105974</v>
      </c>
      <c r="Q200" s="60"/>
      <c r="R200" s="9"/>
      <c r="S200" s="45"/>
      <c r="T200" s="9"/>
      <c r="U200" s="26">
        <v>1</v>
      </c>
      <c r="V200" s="10">
        <v>2</v>
      </c>
      <c r="W200" s="10">
        <v>10.6</v>
      </c>
      <c r="X200" s="27">
        <f>1.73*V200*W200*Z200</f>
        <v>36.29777401441852</v>
      </c>
      <c r="Y200" s="27">
        <f>X200*W208</f>
        <v>5.25362518630742</v>
      </c>
      <c r="Z200" s="28">
        <f>COS(ATAN(W208))</f>
        <v>0.9896873708806445</v>
      </c>
    </row>
    <row r="201" spans="11:26" ht="15.75" thickBot="1">
      <c r="K201" s="9"/>
      <c r="L201" s="9"/>
      <c r="M201" s="9"/>
      <c r="N201" s="9"/>
      <c r="O201" s="9"/>
      <c r="P201" s="9"/>
      <c r="Q201" s="9"/>
      <c r="R201" s="9"/>
      <c r="S201" s="45"/>
      <c r="T201" s="9"/>
      <c r="U201" s="26">
        <v>6</v>
      </c>
      <c r="V201" s="10">
        <v>4</v>
      </c>
      <c r="W201" s="10">
        <v>10.4</v>
      </c>
      <c r="X201" s="27">
        <f>1.73*V201*W201*Z200</f>
        <v>71.22582070753823</v>
      </c>
      <c r="Y201" s="27">
        <f>X201*W208</f>
        <v>10.309000365584371</v>
      </c>
      <c r="Z201" s="28"/>
    </row>
    <row r="202" spans="11:26" ht="15">
      <c r="K202" s="9" t="s">
        <v>57</v>
      </c>
      <c r="L202" s="9" t="s">
        <v>58</v>
      </c>
      <c r="M202" s="46">
        <v>150.632</v>
      </c>
      <c r="N202" s="9"/>
      <c r="O202" s="9" t="s">
        <v>59</v>
      </c>
      <c r="P202" s="9" t="s">
        <v>58</v>
      </c>
      <c r="Q202" s="46">
        <v>48.597</v>
      </c>
      <c r="R202" s="9"/>
      <c r="S202" s="45"/>
      <c r="T202" s="9"/>
      <c r="U202" s="26">
        <v>15</v>
      </c>
      <c r="V202" s="10">
        <v>2</v>
      </c>
      <c r="W202" s="10">
        <v>10.6</v>
      </c>
      <c r="X202" s="27">
        <f>1.73*V202*W202*Z200</f>
        <v>36.29777401441852</v>
      </c>
      <c r="Y202" s="27">
        <f>X202*W208</f>
        <v>5.25362518630742</v>
      </c>
      <c r="Z202" s="28"/>
    </row>
    <row r="203" spans="11:26" ht="15.75" thickBot="1">
      <c r="K203" s="9"/>
      <c r="L203" s="9" t="s">
        <v>60</v>
      </c>
      <c r="M203" s="61">
        <v>150.632</v>
      </c>
      <c r="N203" s="9"/>
      <c r="O203" s="9"/>
      <c r="P203" s="9" t="s">
        <v>60</v>
      </c>
      <c r="Q203" s="48">
        <v>48.597</v>
      </c>
      <c r="R203" s="9"/>
      <c r="S203" s="45"/>
      <c r="T203" s="9"/>
      <c r="U203" s="29">
        <v>18</v>
      </c>
      <c r="V203" s="41">
        <v>3</v>
      </c>
      <c r="W203" s="41">
        <v>10.9</v>
      </c>
      <c r="X203" s="31">
        <f>1.73*V203*W203*Z200</f>
        <v>55.987604258088936</v>
      </c>
      <c r="Y203" s="31">
        <f>X203*W208</f>
        <v>8.103469037370406</v>
      </c>
      <c r="Z203" s="60"/>
    </row>
    <row r="204" spans="11:26" ht="15.75" thickBot="1">
      <c r="K204" s="9"/>
      <c r="L204" s="9"/>
      <c r="M204" s="9" t="s">
        <v>61</v>
      </c>
      <c r="N204" s="44">
        <v>0.28</v>
      </c>
      <c r="O204" s="9"/>
      <c r="P204" s="9"/>
      <c r="Q204" s="9"/>
      <c r="R204" s="9"/>
      <c r="S204" s="45"/>
      <c r="T204" s="9"/>
      <c r="U204" s="9"/>
      <c r="V204" s="9"/>
      <c r="W204" s="9"/>
      <c r="X204" s="9"/>
      <c r="Y204" s="9"/>
      <c r="Z204" s="9"/>
    </row>
    <row r="205" spans="11:26" ht="15">
      <c r="K205" s="9"/>
      <c r="L205" s="9"/>
      <c r="M205" s="9"/>
      <c r="N205" s="44"/>
      <c r="O205" s="9"/>
      <c r="P205" s="9"/>
      <c r="Q205" s="9"/>
      <c r="R205" s="9"/>
      <c r="S205" s="45"/>
      <c r="T205" s="9" t="s">
        <v>57</v>
      </c>
      <c r="U205" s="9" t="s">
        <v>58</v>
      </c>
      <c r="V205" s="46">
        <v>1763.375</v>
      </c>
      <c r="W205" s="9"/>
      <c r="X205" s="9" t="s">
        <v>59</v>
      </c>
      <c r="Y205" s="9" t="s">
        <v>58</v>
      </c>
      <c r="Z205" s="46">
        <v>507.647</v>
      </c>
    </row>
    <row r="206" spans="11:26" ht="15.75" thickBot="1">
      <c r="K206" s="9"/>
      <c r="L206" s="9"/>
      <c r="M206" s="9"/>
      <c r="N206" s="44"/>
      <c r="O206" s="9"/>
      <c r="P206" s="9"/>
      <c r="Q206" s="9"/>
      <c r="R206" s="9"/>
      <c r="S206" s="45"/>
      <c r="T206" s="9"/>
      <c r="U206" s="9" t="s">
        <v>60</v>
      </c>
      <c r="V206" s="48">
        <v>1763.451</v>
      </c>
      <c r="W206" s="9"/>
      <c r="X206" s="9"/>
      <c r="Y206" s="9" t="s">
        <v>60</v>
      </c>
      <c r="Z206" s="48">
        <v>507.658</v>
      </c>
    </row>
    <row r="207" spans="11:26" ht="15">
      <c r="K207" s="9"/>
      <c r="L207" s="9"/>
      <c r="M207" s="9"/>
      <c r="N207" s="44"/>
      <c r="O207" s="9"/>
      <c r="P207" s="9"/>
      <c r="Q207" s="9"/>
      <c r="R207" s="9"/>
      <c r="S207" s="45"/>
      <c r="T207" s="9"/>
      <c r="U207" s="9"/>
      <c r="V207" s="9"/>
      <c r="W207" s="9"/>
      <c r="X207" s="9"/>
      <c r="Y207" s="9"/>
      <c r="Z207" s="9"/>
    </row>
    <row r="208" spans="11:26" ht="15">
      <c r="K208" s="9"/>
      <c r="L208" s="9"/>
      <c r="M208" s="9"/>
      <c r="N208" s="44"/>
      <c r="O208" s="9"/>
      <c r="P208" s="9"/>
      <c r="Q208" s="9"/>
      <c r="R208" s="9"/>
      <c r="S208" s="45"/>
      <c r="T208" s="9"/>
      <c r="U208" s="9"/>
      <c r="V208" s="9" t="s">
        <v>61</v>
      </c>
      <c r="W208" s="44">
        <f>(Z206-Z205)/(V206-V205)</f>
        <v>0.14473684210553872</v>
      </c>
      <c r="X208" s="9"/>
      <c r="Y208" s="9"/>
      <c r="Z208" s="9"/>
    </row>
    <row r="209" spans="11:26" ht="15">
      <c r="K209" s="9"/>
      <c r="L209" s="9"/>
      <c r="M209" s="9"/>
      <c r="N209" s="44"/>
      <c r="O209" s="9"/>
      <c r="P209" s="9"/>
      <c r="Q209" s="9"/>
      <c r="R209" s="9"/>
      <c r="S209" s="45"/>
      <c r="T209" s="45"/>
      <c r="U209" s="45"/>
      <c r="V209" s="62"/>
      <c r="W209" s="45"/>
      <c r="X209" s="45"/>
      <c r="Y209" s="45"/>
      <c r="Z209" s="9"/>
    </row>
    <row r="210" spans="11:26" ht="15.75" thickBot="1">
      <c r="K210" s="9"/>
      <c r="L210" s="9"/>
      <c r="M210" s="9"/>
      <c r="N210" s="9"/>
      <c r="O210" s="9"/>
      <c r="P210" s="22" t="s">
        <v>112</v>
      </c>
      <c r="Q210" s="9" t="s">
        <v>15</v>
      </c>
      <c r="R210" s="9"/>
      <c r="S210" s="9"/>
      <c r="T210" s="9"/>
      <c r="U210" s="9"/>
      <c r="V210" s="9"/>
      <c r="W210" s="9"/>
      <c r="X210" s="22" t="s">
        <v>112</v>
      </c>
      <c r="Y210" s="9" t="s">
        <v>9</v>
      </c>
      <c r="Z210" s="9"/>
    </row>
    <row r="211" spans="11:26" ht="15">
      <c r="K211" s="9"/>
      <c r="L211" s="23" t="s">
        <v>54</v>
      </c>
      <c r="M211" s="24" t="s">
        <v>14</v>
      </c>
      <c r="N211" s="24" t="s">
        <v>55</v>
      </c>
      <c r="O211" s="24" t="s">
        <v>12</v>
      </c>
      <c r="P211" s="24" t="s">
        <v>13</v>
      </c>
      <c r="Q211" s="25" t="s">
        <v>56</v>
      </c>
      <c r="R211" s="9"/>
      <c r="S211" s="9"/>
      <c r="T211" s="23" t="s">
        <v>54</v>
      </c>
      <c r="U211" s="24" t="s">
        <v>14</v>
      </c>
      <c r="V211" s="24" t="s">
        <v>55</v>
      </c>
      <c r="W211" s="24" t="s">
        <v>12</v>
      </c>
      <c r="X211" s="24" t="s">
        <v>13</v>
      </c>
      <c r="Y211" s="25" t="s">
        <v>56</v>
      </c>
      <c r="Z211" s="9"/>
    </row>
    <row r="212" spans="11:26" ht="15">
      <c r="K212" s="9"/>
      <c r="L212" s="26">
        <v>1</v>
      </c>
      <c r="M212" s="10">
        <v>124</v>
      </c>
      <c r="N212" s="10">
        <v>10.5</v>
      </c>
      <c r="O212" s="27">
        <f>1.73*M212*N212*Q212</f>
        <v>2226.63385446743</v>
      </c>
      <c r="P212" s="27">
        <f>O212*N220</f>
        <v>340.1142892315992</v>
      </c>
      <c r="Q212" s="28">
        <f>COS(ATAN(N220))</f>
        <v>0.9885342489844126</v>
      </c>
      <c r="R212" s="9"/>
      <c r="S212" s="9"/>
      <c r="T212" s="26">
        <v>1</v>
      </c>
      <c r="U212" s="10">
        <v>124</v>
      </c>
      <c r="V212" s="10">
        <v>10.5</v>
      </c>
      <c r="W212" s="27">
        <f>1.73*U212*V212*Y212</f>
        <v>2226.63385446743</v>
      </c>
      <c r="X212" s="27">
        <f>W212*V220</f>
        <v>340.1142892315992</v>
      </c>
      <c r="Y212" s="28">
        <f>COS(ATAN(V220))</f>
        <v>0.9885342489844126</v>
      </c>
      <c r="Z212" s="9"/>
    </row>
    <row r="213" spans="11:26" ht="15">
      <c r="K213" s="9"/>
      <c r="L213" s="26">
        <v>6</v>
      </c>
      <c r="M213" s="10">
        <v>125</v>
      </c>
      <c r="N213" s="10">
        <v>10.3</v>
      </c>
      <c r="O213" s="27">
        <f>1.73*M213*N213*Q212</f>
        <v>2201.836472831656</v>
      </c>
      <c r="P213" s="27">
        <f>O213*N220</f>
        <v>336.32653409038704</v>
      </c>
      <c r="Q213" s="28"/>
      <c r="R213" s="9"/>
      <c r="S213" s="9"/>
      <c r="T213" s="26">
        <v>6</v>
      </c>
      <c r="U213" s="10">
        <v>125</v>
      </c>
      <c r="V213" s="10">
        <v>10.3</v>
      </c>
      <c r="W213" s="27">
        <f>1.73*U213*V213*Y212</f>
        <v>2201.836472831656</v>
      </c>
      <c r="X213" s="27">
        <f>W213*V220</f>
        <v>336.32653409038704</v>
      </c>
      <c r="Y213" s="28"/>
      <c r="Z213" s="9"/>
    </row>
    <row r="214" spans="11:26" ht="15">
      <c r="K214" s="9"/>
      <c r="L214" s="26">
        <v>15</v>
      </c>
      <c r="M214" s="10">
        <v>149</v>
      </c>
      <c r="N214" s="10">
        <v>10.5</v>
      </c>
      <c r="O214" s="27">
        <f>1.73*M214*N214*Q212</f>
        <v>2675.5519702874763</v>
      </c>
      <c r="P214" s="27">
        <f>O214*N220</f>
        <v>408.6857185121635</v>
      </c>
      <c r="Q214" s="28"/>
      <c r="R214" s="9"/>
      <c r="S214" s="9"/>
      <c r="T214" s="26">
        <v>15</v>
      </c>
      <c r="U214" s="10">
        <v>159</v>
      </c>
      <c r="V214" s="10">
        <v>10.5</v>
      </c>
      <c r="W214" s="27">
        <f>1.73*U214*V214*Y212</f>
        <v>2855.119216615495</v>
      </c>
      <c r="X214" s="27">
        <f>W214*V220</f>
        <v>436.11429022438926</v>
      </c>
      <c r="Y214" s="28"/>
      <c r="Z214" s="9"/>
    </row>
    <row r="215" spans="11:26" ht="15.75" thickBot="1">
      <c r="K215" s="9"/>
      <c r="L215" s="29">
        <v>18</v>
      </c>
      <c r="M215" s="41">
        <v>135</v>
      </c>
      <c r="N215" s="41">
        <v>10.4</v>
      </c>
      <c r="O215" s="31">
        <f>1.73*M215*N215*Q212</f>
        <v>2401.0706080432196</v>
      </c>
      <c r="P215" s="31">
        <f>O215*N220</f>
        <v>366.7591874663328</v>
      </c>
      <c r="Q215" s="60"/>
      <c r="R215" s="9"/>
      <c r="S215" s="9"/>
      <c r="T215" s="29">
        <v>18</v>
      </c>
      <c r="U215" s="41">
        <v>140</v>
      </c>
      <c r="V215" s="41">
        <v>10.4</v>
      </c>
      <c r="W215" s="31">
        <f>1.73*U215*V215*Y212</f>
        <v>2489.999149081857</v>
      </c>
      <c r="X215" s="31">
        <f>W215*V220</f>
        <v>380.34286107619687</v>
      </c>
      <c r="Y215" s="60"/>
      <c r="Z215" s="9"/>
    </row>
    <row r="216" spans="11:26" ht="15.75" thickBot="1"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1:26" ht="15">
      <c r="K217" s="9" t="s">
        <v>57</v>
      </c>
      <c r="L217" s="9" t="s">
        <v>58</v>
      </c>
      <c r="M217" s="46">
        <v>3188.873</v>
      </c>
      <c r="N217" s="9"/>
      <c r="O217" s="9" t="s">
        <v>59</v>
      </c>
      <c r="P217" s="9" t="s">
        <v>58</v>
      </c>
      <c r="Q217" s="46">
        <v>795.152</v>
      </c>
      <c r="R217" s="9"/>
      <c r="S217" s="9" t="s">
        <v>57</v>
      </c>
      <c r="T217" s="9" t="s">
        <v>58</v>
      </c>
      <c r="U217" s="46">
        <v>3188.873</v>
      </c>
      <c r="V217" s="9"/>
      <c r="W217" s="9" t="s">
        <v>59</v>
      </c>
      <c r="X217" s="9" t="s">
        <v>58</v>
      </c>
      <c r="Y217" s="46">
        <v>795.152</v>
      </c>
      <c r="Z217" s="9"/>
    </row>
    <row r="218" spans="11:26" ht="15.75" thickBot="1">
      <c r="K218" s="9"/>
      <c r="L218" s="9" t="s">
        <v>60</v>
      </c>
      <c r="M218" s="48">
        <v>3193.567</v>
      </c>
      <c r="N218" s="9"/>
      <c r="O218" s="9"/>
      <c r="P218" s="9" t="s">
        <v>60</v>
      </c>
      <c r="Q218" s="48">
        <v>795.869</v>
      </c>
      <c r="R218" s="9"/>
      <c r="S218" s="9"/>
      <c r="T218" s="9" t="s">
        <v>60</v>
      </c>
      <c r="U218" s="48">
        <v>3193.567</v>
      </c>
      <c r="V218" s="9"/>
      <c r="W218" s="9"/>
      <c r="X218" s="9" t="s">
        <v>60</v>
      </c>
      <c r="Y218" s="48">
        <v>795.869</v>
      </c>
      <c r="Z218" s="9"/>
    </row>
    <row r="219" spans="11:26" ht="15"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1:26" ht="15">
      <c r="K220" s="9"/>
      <c r="L220" s="9"/>
      <c r="M220" s="9" t="s">
        <v>61</v>
      </c>
      <c r="N220" s="44">
        <f>(Q218-Q217)/(M218-M217)</f>
        <v>0.15274818917767163</v>
      </c>
      <c r="O220" s="9"/>
      <c r="P220" s="9"/>
      <c r="Q220" s="9"/>
      <c r="R220" s="9"/>
      <c r="S220" s="9"/>
      <c r="T220" s="9"/>
      <c r="U220" s="9" t="s">
        <v>61</v>
      </c>
      <c r="V220" s="44">
        <f>(Y218-Y217)/(U218-U217)</f>
        <v>0.15274818917767163</v>
      </c>
      <c r="W220" s="9"/>
      <c r="X220" s="9"/>
      <c r="Y220" s="9"/>
      <c r="Z220" s="9"/>
    </row>
    <row r="223" spans="1:15" ht="15">
      <c r="A223" s="9"/>
      <c r="B223" s="9"/>
      <c r="C223" s="9"/>
      <c r="D223" s="44"/>
      <c r="E223" s="9"/>
      <c r="F223" s="9"/>
      <c r="G223" s="9"/>
      <c r="H223" s="9"/>
      <c r="I223" s="9"/>
      <c r="J223" s="9"/>
      <c r="K223" s="9"/>
      <c r="L223" s="44"/>
      <c r="M223" s="9"/>
      <c r="N223" s="9"/>
      <c r="O223" s="9"/>
    </row>
    <row r="224" spans="1:24" ht="15.75" thickBot="1">
      <c r="A224" s="9"/>
      <c r="B224" s="9"/>
      <c r="C224" s="9"/>
      <c r="D224" s="9"/>
      <c r="E224" s="9"/>
      <c r="F224" s="22" t="s">
        <v>113</v>
      </c>
      <c r="G224" s="9"/>
      <c r="H224" s="9"/>
      <c r="I224" s="9"/>
      <c r="J224" s="9"/>
      <c r="K224" s="9"/>
      <c r="L224" s="9"/>
      <c r="M224" s="22" t="s">
        <v>114</v>
      </c>
      <c r="N224" s="9"/>
      <c r="O224" s="9"/>
      <c r="Q224" s="9"/>
      <c r="R224" s="9"/>
      <c r="S224" s="9"/>
      <c r="T224" s="4"/>
      <c r="U224" s="9"/>
      <c r="V224" s="9"/>
      <c r="W224" s="9"/>
      <c r="X224" s="9"/>
    </row>
    <row r="225" spans="1:24" ht="15.75" thickBot="1">
      <c r="A225" s="9"/>
      <c r="B225" s="23" t="s">
        <v>54</v>
      </c>
      <c r="C225" s="24" t="s">
        <v>14</v>
      </c>
      <c r="D225" s="24" t="s">
        <v>55</v>
      </c>
      <c r="E225" s="24" t="s">
        <v>12</v>
      </c>
      <c r="F225" s="24" t="s">
        <v>13</v>
      </c>
      <c r="G225" s="25" t="s">
        <v>56</v>
      </c>
      <c r="H225" s="9"/>
      <c r="I225" s="9"/>
      <c r="J225" s="23" t="s">
        <v>54</v>
      </c>
      <c r="K225" s="24" t="s">
        <v>14</v>
      </c>
      <c r="L225" s="24" t="s">
        <v>55</v>
      </c>
      <c r="M225" s="24" t="s">
        <v>12</v>
      </c>
      <c r="N225" s="24" t="s">
        <v>13</v>
      </c>
      <c r="O225" s="25" t="s">
        <v>56</v>
      </c>
      <c r="Q225" s="9"/>
      <c r="R225" s="9"/>
      <c r="S225" s="9"/>
      <c r="T225" s="9"/>
      <c r="U225" s="9"/>
      <c r="V225" s="22" t="s">
        <v>236</v>
      </c>
      <c r="W225" s="9" t="s">
        <v>237</v>
      </c>
      <c r="X225" s="9"/>
    </row>
    <row r="226" spans="1:24" ht="15">
      <c r="A226" s="9"/>
      <c r="B226" s="26">
        <v>1</v>
      </c>
      <c r="C226" s="10">
        <v>140</v>
      </c>
      <c r="D226" s="10">
        <v>11</v>
      </c>
      <c r="E226" s="27">
        <f>1.73*C226*D226*G226</f>
        <v>2631.6454921306076</v>
      </c>
      <c r="F226" s="27">
        <f>E226*D234</f>
        <v>415.2151776472647</v>
      </c>
      <c r="G226" s="28">
        <f>COS(ATAN(D234))</f>
        <v>0.9877807567489708</v>
      </c>
      <c r="H226" s="9"/>
      <c r="I226" s="9"/>
      <c r="J226" s="26">
        <v>1</v>
      </c>
      <c r="K226" s="10">
        <v>102</v>
      </c>
      <c r="L226" s="10">
        <v>10.5</v>
      </c>
      <c r="M226" s="27">
        <f>1.73*K226*L226*O226</f>
        <v>1830.1898195271958</v>
      </c>
      <c r="N226" s="27">
        <f>M226*L234</f>
        <v>288.7632826365069</v>
      </c>
      <c r="O226" s="28">
        <f>COS(ATAN(L234))</f>
        <v>0.9877807567489708</v>
      </c>
      <c r="Q226" s="9"/>
      <c r="R226" s="23" t="s">
        <v>54</v>
      </c>
      <c r="S226" s="24" t="s">
        <v>14</v>
      </c>
      <c r="T226" s="24" t="s">
        <v>55</v>
      </c>
      <c r="U226" s="24" t="s">
        <v>12</v>
      </c>
      <c r="V226" s="24" t="s">
        <v>13</v>
      </c>
      <c r="W226" s="25" t="s">
        <v>56</v>
      </c>
      <c r="X226" s="9"/>
    </row>
    <row r="227" spans="1:24" ht="15">
      <c r="A227" s="9"/>
      <c r="B227" s="26">
        <v>6</v>
      </c>
      <c r="C227" s="10">
        <v>235</v>
      </c>
      <c r="D227" s="10">
        <v>10.7</v>
      </c>
      <c r="E227" s="27">
        <f>1.73*C227*D227*G226</f>
        <v>4296.930253222346</v>
      </c>
      <c r="F227" s="27">
        <f>E227*D234</f>
        <v>677.9601066195112</v>
      </c>
      <c r="G227" s="28"/>
      <c r="H227" s="9"/>
      <c r="I227" s="9"/>
      <c r="J227" s="26">
        <v>6</v>
      </c>
      <c r="K227" s="10">
        <v>154</v>
      </c>
      <c r="L227" s="10">
        <v>10.5</v>
      </c>
      <c r="M227" s="27">
        <f>1.73*K227*L227*O226</f>
        <v>2763.2277667371386</v>
      </c>
      <c r="N227" s="27">
        <f>M227*L234</f>
        <v>435.97593652962803</v>
      </c>
      <c r="O227" s="28"/>
      <c r="Q227" s="9"/>
      <c r="R227" s="26">
        <v>1</v>
      </c>
      <c r="S227" s="7">
        <v>35</v>
      </c>
      <c r="T227" s="10">
        <v>10.5</v>
      </c>
      <c r="U227" s="27">
        <f>1.73*S227*T227*W227</f>
        <v>623.0595</v>
      </c>
      <c r="V227" s="27">
        <f>U227*T233</f>
        <v>149.53428</v>
      </c>
      <c r="W227" s="28">
        <v>0.98</v>
      </c>
      <c r="X227" s="9"/>
    </row>
    <row r="228" spans="1:24" ht="15">
      <c r="A228" s="9"/>
      <c r="B228" s="26">
        <v>15</v>
      </c>
      <c r="C228" s="10">
        <v>188</v>
      </c>
      <c r="D228" s="10">
        <v>10.3</v>
      </c>
      <c r="E228" s="27">
        <f>1.73*C228*D228*G226</f>
        <v>3309.0378772478634</v>
      </c>
      <c r="F228" s="27">
        <f>E228*D234</f>
        <v>522.0926428546517</v>
      </c>
      <c r="G228" s="28"/>
      <c r="H228" s="9"/>
      <c r="I228" s="9"/>
      <c r="J228" s="26">
        <v>15</v>
      </c>
      <c r="K228" s="10">
        <v>149</v>
      </c>
      <c r="L228" s="10">
        <v>10.5</v>
      </c>
      <c r="M228" s="27">
        <f>1.73*K228*L228*O226</f>
        <v>2673.512579505413</v>
      </c>
      <c r="N228" s="27">
        <f>M228*L234</f>
        <v>421.82087365528946</v>
      </c>
      <c r="O228" s="28"/>
      <c r="Q228" s="9"/>
      <c r="R228" s="26">
        <v>6</v>
      </c>
      <c r="S228" s="7">
        <v>34</v>
      </c>
      <c r="T228" s="10">
        <v>10.5</v>
      </c>
      <c r="U228" s="27">
        <f>1.73*S228*T228*W227</f>
        <v>605.2578</v>
      </c>
      <c r="V228" s="27">
        <f>U228*T233</f>
        <v>145.26187199999998</v>
      </c>
      <c r="W228" s="28"/>
      <c r="X228" s="9"/>
    </row>
    <row r="229" spans="1:24" ht="15.75" thickBot="1">
      <c r="A229" s="9"/>
      <c r="B229" s="29">
        <v>18</v>
      </c>
      <c r="C229" s="41">
        <v>141</v>
      </c>
      <c r="D229" s="10">
        <v>10.5</v>
      </c>
      <c r="E229" s="31">
        <f>1.73*C229*D229*G226</f>
        <v>2529.9682799346524</v>
      </c>
      <c r="F229" s="31">
        <f>E229*D234</f>
        <v>399.1727730563477</v>
      </c>
      <c r="G229" s="60"/>
      <c r="H229" s="9"/>
      <c r="I229" s="9"/>
      <c r="J229" s="29">
        <v>18</v>
      </c>
      <c r="K229" s="41">
        <v>134</v>
      </c>
      <c r="L229" s="10">
        <v>10.5</v>
      </c>
      <c r="M229" s="31">
        <f>1.73*K229*L229*O226</f>
        <v>2404.3670178102375</v>
      </c>
      <c r="N229" s="31">
        <f>M229*L234</f>
        <v>379.35568503227375</v>
      </c>
      <c r="O229" s="60"/>
      <c r="Q229" s="9"/>
      <c r="R229" s="26">
        <v>15</v>
      </c>
      <c r="S229" s="7">
        <v>33</v>
      </c>
      <c r="T229" s="10">
        <v>10.5</v>
      </c>
      <c r="U229" s="27">
        <f>1.73*S229*T229*W227</f>
        <v>587.4560999999999</v>
      </c>
      <c r="V229" s="27">
        <f>U229*T233</f>
        <v>140.98946399999997</v>
      </c>
      <c r="W229" s="28"/>
      <c r="X229" s="9"/>
    </row>
    <row r="230" spans="1:24" ht="15.75" thickBo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45"/>
      <c r="M230" s="9"/>
      <c r="N230" s="9"/>
      <c r="O230" s="9"/>
      <c r="Q230" s="9"/>
      <c r="R230" s="29">
        <v>18</v>
      </c>
      <c r="S230" s="40">
        <v>35</v>
      </c>
      <c r="T230" s="41">
        <v>10.5</v>
      </c>
      <c r="U230" s="31">
        <f>1.73*S230*T230*W227</f>
        <v>623.0595</v>
      </c>
      <c r="V230" s="31">
        <f>U230*T233</f>
        <v>149.53428</v>
      </c>
      <c r="W230" s="32"/>
      <c r="X230" s="9"/>
    </row>
    <row r="231" spans="1:24" ht="15">
      <c r="A231" s="9" t="s">
        <v>57</v>
      </c>
      <c r="B231" s="9" t="s">
        <v>58</v>
      </c>
      <c r="C231" s="42">
        <v>1407.68</v>
      </c>
      <c r="D231" s="9"/>
      <c r="E231" s="9" t="s">
        <v>59</v>
      </c>
      <c r="F231" s="9" t="s">
        <v>58</v>
      </c>
      <c r="G231" s="42">
        <v>339.795</v>
      </c>
      <c r="H231" s="9"/>
      <c r="I231" s="9" t="s">
        <v>57</v>
      </c>
      <c r="J231" s="9" t="s">
        <v>58</v>
      </c>
      <c r="K231" s="42">
        <v>1407.68</v>
      </c>
      <c r="L231" s="9"/>
      <c r="M231" s="9" t="s">
        <v>59</v>
      </c>
      <c r="N231" s="9" t="s">
        <v>58</v>
      </c>
      <c r="O231" s="42">
        <v>339.795</v>
      </c>
      <c r="Q231" s="9" t="s">
        <v>57</v>
      </c>
      <c r="R231" s="9" t="s">
        <v>58</v>
      </c>
      <c r="S231" s="42">
        <v>6323.372</v>
      </c>
      <c r="T231" s="9"/>
      <c r="U231" s="9" t="s">
        <v>59</v>
      </c>
      <c r="V231" s="9" t="s">
        <v>58</v>
      </c>
      <c r="W231" s="42">
        <v>1934.943</v>
      </c>
      <c r="X231" s="9"/>
    </row>
    <row r="232" spans="1:24" ht="15.75" thickBot="1">
      <c r="A232" s="9"/>
      <c r="B232" s="9" t="s">
        <v>60</v>
      </c>
      <c r="C232" s="72">
        <v>1413.98</v>
      </c>
      <c r="D232" s="9"/>
      <c r="E232" s="9"/>
      <c r="F232" s="9" t="s">
        <v>60</v>
      </c>
      <c r="G232" s="72">
        <v>340.789</v>
      </c>
      <c r="H232" s="9"/>
      <c r="I232" s="9"/>
      <c r="J232" s="9" t="s">
        <v>60</v>
      </c>
      <c r="K232" s="72">
        <v>1413.98</v>
      </c>
      <c r="L232" s="9"/>
      <c r="M232" s="9"/>
      <c r="N232" s="9" t="s">
        <v>60</v>
      </c>
      <c r="O232" s="72">
        <v>340.789</v>
      </c>
      <c r="Q232" s="9"/>
      <c r="R232" s="9" t="s">
        <v>60</v>
      </c>
      <c r="S232" s="43">
        <v>6332.089</v>
      </c>
      <c r="T232" s="9"/>
      <c r="U232" s="9"/>
      <c r="V232" s="9" t="s">
        <v>60</v>
      </c>
      <c r="W232" s="43">
        <v>1936.403</v>
      </c>
      <c r="X232" s="9"/>
    </row>
    <row r="233" spans="1:2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Q233" s="9"/>
      <c r="R233" s="9"/>
      <c r="S233" s="9" t="s">
        <v>61</v>
      </c>
      <c r="T233" s="4">
        <v>0.24</v>
      </c>
      <c r="U233" s="9"/>
      <c r="V233" s="9"/>
      <c r="W233" s="9"/>
      <c r="X233" s="9"/>
    </row>
    <row r="234" spans="1:15" ht="15">
      <c r="A234" s="9"/>
      <c r="B234" s="9"/>
      <c r="C234" s="9" t="s">
        <v>61</v>
      </c>
      <c r="D234" s="44">
        <f>(G232-G231)/(C232-C231)</f>
        <v>0.15777777777777438</v>
      </c>
      <c r="E234" s="9"/>
      <c r="F234" s="9"/>
      <c r="G234" s="9"/>
      <c r="H234" s="9"/>
      <c r="I234" s="9"/>
      <c r="J234" s="9"/>
      <c r="K234" s="9" t="s">
        <v>61</v>
      </c>
      <c r="L234" s="44">
        <f>(O232-O231)/(K232-K231)</f>
        <v>0.15777777777777438</v>
      </c>
      <c r="M234" s="9"/>
      <c r="N234" s="9"/>
      <c r="O234" s="9"/>
    </row>
    <row r="235" spans="1:15" ht="15.75" thickBot="1">
      <c r="A235" s="9"/>
      <c r="B235" s="9"/>
      <c r="C235" s="9"/>
      <c r="D235" s="9"/>
      <c r="E235" s="9"/>
      <c r="F235" s="22" t="s">
        <v>115</v>
      </c>
      <c r="G235" s="9"/>
      <c r="H235" s="9"/>
      <c r="I235" s="9"/>
      <c r="J235" s="9"/>
      <c r="K235" s="9"/>
      <c r="L235" s="9"/>
      <c r="M235" s="22" t="s">
        <v>116</v>
      </c>
      <c r="N235" s="9"/>
      <c r="O235" s="9"/>
    </row>
    <row r="236" spans="1:15" ht="15">
      <c r="A236" s="9"/>
      <c r="B236" s="23" t="s">
        <v>54</v>
      </c>
      <c r="C236" s="24" t="s">
        <v>14</v>
      </c>
      <c r="D236" s="24" t="s">
        <v>55</v>
      </c>
      <c r="E236" s="24" t="s">
        <v>12</v>
      </c>
      <c r="F236" s="24" t="s">
        <v>13</v>
      </c>
      <c r="G236" s="25" t="s">
        <v>56</v>
      </c>
      <c r="H236" s="9"/>
      <c r="I236" s="9"/>
      <c r="J236" s="23" t="s">
        <v>54</v>
      </c>
      <c r="K236" s="24" t="s">
        <v>14</v>
      </c>
      <c r="L236" s="24" t="s">
        <v>55</v>
      </c>
      <c r="M236" s="24" t="s">
        <v>12</v>
      </c>
      <c r="N236" s="24" t="s">
        <v>13</v>
      </c>
      <c r="O236" s="25" t="s">
        <v>56</v>
      </c>
    </row>
    <row r="237" spans="1:15" ht="15">
      <c r="A237" s="9"/>
      <c r="B237" s="26">
        <v>1</v>
      </c>
      <c r="C237" s="10">
        <v>100</v>
      </c>
      <c r="D237" s="10">
        <v>10</v>
      </c>
      <c r="E237" s="27">
        <f>1.73*C237*D237*G237</f>
        <v>1697.410565189076</v>
      </c>
      <c r="F237" s="27">
        <f>E237*D245</f>
        <v>334.2115694952857</v>
      </c>
      <c r="G237" s="28">
        <f>COS(ATAN(D245))</f>
        <v>0.9811621764098705</v>
      </c>
      <c r="H237" s="9"/>
      <c r="I237" s="9"/>
      <c r="J237" s="26">
        <v>1</v>
      </c>
      <c r="K237" s="10">
        <v>135</v>
      </c>
      <c r="L237" s="10">
        <v>10</v>
      </c>
      <c r="M237" s="27">
        <f>1.73*K237*L237*O237</f>
        <v>2291.5042630052526</v>
      </c>
      <c r="N237" s="27">
        <f>M237*L245</f>
        <v>451.1856188186357</v>
      </c>
      <c r="O237" s="28">
        <f>COS(ATAN(L245))</f>
        <v>0.9811621764098705</v>
      </c>
    </row>
    <row r="238" spans="1:15" ht="15">
      <c r="A238" s="9"/>
      <c r="B238" s="26">
        <v>6</v>
      </c>
      <c r="C238" s="10">
        <v>280</v>
      </c>
      <c r="D238" s="10">
        <v>10</v>
      </c>
      <c r="E238" s="27">
        <f>1.73*C238*D238*G237</f>
        <v>4752.749582529413</v>
      </c>
      <c r="F238" s="27">
        <f>E238*D245</f>
        <v>935.7923945868</v>
      </c>
      <c r="G238" s="28"/>
      <c r="H238" s="9"/>
      <c r="I238" s="9"/>
      <c r="J238" s="26">
        <v>6</v>
      </c>
      <c r="K238" s="10">
        <v>273</v>
      </c>
      <c r="L238" s="10">
        <v>10</v>
      </c>
      <c r="M238" s="27">
        <f>1.73*K238*L238*O237</f>
        <v>4633.930842966178</v>
      </c>
      <c r="N238" s="27">
        <f>M238*L245</f>
        <v>912.3975847221301</v>
      </c>
      <c r="O238" s="28"/>
    </row>
    <row r="239" spans="1:15" ht="15">
      <c r="A239" s="9"/>
      <c r="B239" s="26">
        <v>15</v>
      </c>
      <c r="C239" s="10">
        <v>175</v>
      </c>
      <c r="D239" s="10">
        <v>10</v>
      </c>
      <c r="E239" s="27">
        <f>1.73*C239*D239*G237</f>
        <v>2970.468489080883</v>
      </c>
      <c r="F239" s="27">
        <f>E239*D245</f>
        <v>584.87024661675</v>
      </c>
      <c r="G239" s="28"/>
      <c r="H239" s="9"/>
      <c r="I239" s="9"/>
      <c r="J239" s="26">
        <v>15</v>
      </c>
      <c r="K239" s="10">
        <v>149</v>
      </c>
      <c r="L239" s="10">
        <v>10</v>
      </c>
      <c r="M239" s="27">
        <f>1.73*K239*L239*O237</f>
        <v>2529.141742131723</v>
      </c>
      <c r="N239" s="27">
        <f>M239*L245</f>
        <v>497.97523854797566</v>
      </c>
      <c r="O239" s="28"/>
    </row>
    <row r="240" spans="1:15" ht="15.75" thickBot="1">
      <c r="A240" s="9"/>
      <c r="B240" s="29">
        <v>18</v>
      </c>
      <c r="C240" s="41">
        <v>135</v>
      </c>
      <c r="D240" s="10">
        <v>10</v>
      </c>
      <c r="E240" s="31">
        <f>1.73*C240*D240*G237</f>
        <v>2291.5042630052526</v>
      </c>
      <c r="F240" s="31">
        <f>E240*D245</f>
        <v>451.1856188186357</v>
      </c>
      <c r="G240" s="60"/>
      <c r="H240" s="9"/>
      <c r="I240" s="9"/>
      <c r="J240" s="29">
        <v>18</v>
      </c>
      <c r="K240" s="41">
        <v>134</v>
      </c>
      <c r="L240" s="10">
        <v>10</v>
      </c>
      <c r="M240" s="31">
        <f>1.73*K240*L240*O237</f>
        <v>2274.5301573533616</v>
      </c>
      <c r="N240" s="31">
        <f>M240*L245</f>
        <v>447.8435031236828</v>
      </c>
      <c r="O240" s="60"/>
    </row>
    <row r="241" spans="1:15" ht="15.75" thickBo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45" t="s">
        <v>94</v>
      </c>
      <c r="M241" s="9"/>
      <c r="N241" s="9"/>
      <c r="O241" s="9"/>
    </row>
    <row r="242" spans="1:15" ht="15">
      <c r="A242" s="9" t="s">
        <v>57</v>
      </c>
      <c r="B242" s="9" t="s">
        <v>58</v>
      </c>
      <c r="C242" s="42">
        <v>1818.097</v>
      </c>
      <c r="D242" s="9"/>
      <c r="E242" s="9" t="s">
        <v>59</v>
      </c>
      <c r="F242" s="9" t="s">
        <v>58</v>
      </c>
      <c r="G242" s="42">
        <v>542.341</v>
      </c>
      <c r="H242" s="9"/>
      <c r="I242" s="9" t="s">
        <v>57</v>
      </c>
      <c r="J242" s="9" t="s">
        <v>58</v>
      </c>
      <c r="K242" s="42">
        <v>1818.097</v>
      </c>
      <c r="L242" s="9"/>
      <c r="M242" s="9" t="s">
        <v>59</v>
      </c>
      <c r="N242" s="9" t="s">
        <v>58</v>
      </c>
      <c r="O242" s="42">
        <v>542.341</v>
      </c>
    </row>
    <row r="243" spans="1:15" ht="15.75" thickBot="1">
      <c r="A243" s="9"/>
      <c r="B243" s="9" t="s">
        <v>60</v>
      </c>
      <c r="C243" s="72">
        <v>1824.989</v>
      </c>
      <c r="D243" s="9"/>
      <c r="E243" s="9"/>
      <c r="F243" s="9" t="s">
        <v>60</v>
      </c>
      <c r="G243" s="72">
        <v>543.698</v>
      </c>
      <c r="H243" s="9"/>
      <c r="I243" s="9"/>
      <c r="J243" s="9" t="s">
        <v>60</v>
      </c>
      <c r="K243" s="72">
        <v>1824.989</v>
      </c>
      <c r="L243" s="9"/>
      <c r="M243" s="9"/>
      <c r="N243" s="9" t="s">
        <v>60</v>
      </c>
      <c r="O243" s="72">
        <v>543.698</v>
      </c>
    </row>
    <row r="244" spans="1:15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5">
      <c r="A245" s="9"/>
      <c r="B245" s="9"/>
      <c r="C245" s="9" t="s">
        <v>61</v>
      </c>
      <c r="D245" s="44">
        <f>(G243-G242)/(C243-C242)</f>
        <v>0.1968949506674348</v>
      </c>
      <c r="E245" s="9"/>
      <c r="F245" s="9"/>
      <c r="G245" s="9"/>
      <c r="H245" s="9"/>
      <c r="I245" s="9"/>
      <c r="J245" s="9"/>
      <c r="K245" s="9" t="s">
        <v>61</v>
      </c>
      <c r="L245" s="44">
        <f>(O243-O242)/(K243-K242)</f>
        <v>0.1968949506674348</v>
      </c>
      <c r="M245" s="9"/>
      <c r="N245" s="9"/>
      <c r="O245" s="9"/>
    </row>
    <row r="247" spans="1:15" ht="15.75" thickBot="1">
      <c r="A247" s="9"/>
      <c r="B247" s="9"/>
      <c r="C247" s="9"/>
      <c r="D247" s="405" t="s">
        <v>117</v>
      </c>
      <c r="E247" s="405"/>
      <c r="F247" s="9"/>
      <c r="G247" s="9"/>
      <c r="H247" s="9"/>
      <c r="I247" s="9"/>
      <c r="J247" s="9"/>
      <c r="K247" s="9"/>
      <c r="L247" s="9"/>
      <c r="M247" s="73" t="s">
        <v>118</v>
      </c>
      <c r="N247" s="22"/>
      <c r="O247" s="9"/>
    </row>
    <row r="248" spans="1:15" ht="15">
      <c r="A248" s="9"/>
      <c r="B248" s="23" t="s">
        <v>54</v>
      </c>
      <c r="C248" s="24" t="s">
        <v>14</v>
      </c>
      <c r="D248" s="24" t="s">
        <v>55</v>
      </c>
      <c r="E248" s="24" t="s">
        <v>12</v>
      </c>
      <c r="F248" s="24" t="s">
        <v>13</v>
      </c>
      <c r="G248" s="25" t="s">
        <v>56</v>
      </c>
      <c r="H248" s="9"/>
      <c r="I248" s="9"/>
      <c r="J248" s="23" t="s">
        <v>54</v>
      </c>
      <c r="K248" s="24" t="s">
        <v>14</v>
      </c>
      <c r="L248" s="24" t="s">
        <v>55</v>
      </c>
      <c r="M248" s="24" t="s">
        <v>12</v>
      </c>
      <c r="N248" s="24" t="s">
        <v>13</v>
      </c>
      <c r="O248" s="25" t="s">
        <v>56</v>
      </c>
    </row>
    <row r="249" spans="1:15" ht="15">
      <c r="A249" s="9"/>
      <c r="B249" s="26">
        <v>1</v>
      </c>
      <c r="C249" s="10">
        <v>30</v>
      </c>
      <c r="D249" s="10">
        <v>10.3</v>
      </c>
      <c r="E249" s="27">
        <f>1.73*C249*D249*G249</f>
        <v>529.4069875196967</v>
      </c>
      <c r="F249" s="27">
        <f>E249*D255</f>
        <v>74.11697825275755</v>
      </c>
      <c r="G249" s="28">
        <f>COS(ATAN(D255))</f>
        <v>0.9903417466743302</v>
      </c>
      <c r="H249" s="9"/>
      <c r="I249" s="9"/>
      <c r="J249" s="26">
        <v>1</v>
      </c>
      <c r="K249" s="10">
        <v>41</v>
      </c>
      <c r="L249" s="10">
        <v>10.6</v>
      </c>
      <c r="M249" s="27">
        <f>1.73*K249*L249*O249</f>
        <v>744.5963649710685</v>
      </c>
      <c r="N249" s="27">
        <f>M249*L255</f>
        <v>104.24349109594961</v>
      </c>
      <c r="O249" s="28">
        <f>COS(ATAN(L255))</f>
        <v>0.9903417466743302</v>
      </c>
    </row>
    <row r="250" spans="1:15" ht="15">
      <c r="A250" s="9"/>
      <c r="B250" s="26">
        <v>6</v>
      </c>
      <c r="C250" s="10">
        <v>90</v>
      </c>
      <c r="D250" s="10">
        <v>10.4</v>
      </c>
      <c r="E250" s="27">
        <f>1.73*C250*D250*G249</f>
        <v>1603.6405835548094</v>
      </c>
      <c r="F250" s="27">
        <f>E250*D255</f>
        <v>224.50968169767333</v>
      </c>
      <c r="G250" s="28"/>
      <c r="H250" s="9"/>
      <c r="I250" s="9"/>
      <c r="J250" s="26">
        <v>6</v>
      </c>
      <c r="K250" s="10">
        <v>41</v>
      </c>
      <c r="L250" s="10">
        <v>10.6</v>
      </c>
      <c r="M250" s="27">
        <f>1.73*K250*L250*O249</f>
        <v>744.5963649710685</v>
      </c>
      <c r="N250" s="27">
        <f>M250*L255</f>
        <v>104.24349109594961</v>
      </c>
      <c r="O250" s="28"/>
    </row>
    <row r="251" spans="1:15" ht="15">
      <c r="A251" s="9"/>
      <c r="B251" s="26">
        <v>15</v>
      </c>
      <c r="C251" s="10">
        <v>45</v>
      </c>
      <c r="D251" s="10">
        <v>10.4</v>
      </c>
      <c r="E251" s="27">
        <f>1.73*C251*D251*G249</f>
        <v>801.8202917774047</v>
      </c>
      <c r="F251" s="27">
        <f>E251*D255</f>
        <v>112.25484084883666</v>
      </c>
      <c r="G251" s="28"/>
      <c r="H251" s="9"/>
      <c r="I251" s="9"/>
      <c r="J251" s="26">
        <v>15</v>
      </c>
      <c r="K251" s="10">
        <v>50</v>
      </c>
      <c r="L251" s="10">
        <v>10.6</v>
      </c>
      <c r="M251" s="27">
        <f>1.73*K251*L251*O249</f>
        <v>908.0443475256933</v>
      </c>
      <c r="N251" s="27">
        <f>M251*L255</f>
        <v>127.12620865359708</v>
      </c>
      <c r="O251" s="28"/>
    </row>
    <row r="252" spans="1:15" ht="15.75" thickBot="1">
      <c r="A252" s="9"/>
      <c r="B252" s="29">
        <v>18</v>
      </c>
      <c r="C252" s="10">
        <v>40</v>
      </c>
      <c r="D252" s="41">
        <v>10.4</v>
      </c>
      <c r="E252" s="31">
        <f>1.73*C252*D252*G249</f>
        <v>712.729148246582</v>
      </c>
      <c r="F252" s="31">
        <f>E252*D255</f>
        <v>99.78208075452149</v>
      </c>
      <c r="G252" s="60"/>
      <c r="H252" s="9"/>
      <c r="I252" s="9"/>
      <c r="J252" s="29">
        <v>18</v>
      </c>
      <c r="K252" s="41">
        <v>50</v>
      </c>
      <c r="L252" s="41">
        <v>10.6</v>
      </c>
      <c r="M252" s="31">
        <f>1.73*K252*L252*O249</f>
        <v>908.0443475256933</v>
      </c>
      <c r="N252" s="31">
        <f>M252*L255</f>
        <v>127.12620865359708</v>
      </c>
      <c r="O252" s="60"/>
    </row>
    <row r="253" spans="1:15" ht="15">
      <c r="A253" s="9" t="s">
        <v>57</v>
      </c>
      <c r="B253" s="9" t="s">
        <v>87</v>
      </c>
      <c r="C253" s="46">
        <v>248.809</v>
      </c>
      <c r="D253" s="9"/>
      <c r="E253" s="9" t="s">
        <v>59</v>
      </c>
      <c r="F253" s="9" t="s">
        <v>87</v>
      </c>
      <c r="G253" s="46">
        <v>22.116</v>
      </c>
      <c r="H253" s="9"/>
      <c r="I253" s="9" t="s">
        <v>57</v>
      </c>
      <c r="J253" s="9" t="s">
        <v>58</v>
      </c>
      <c r="K253" s="46">
        <v>248.809</v>
      </c>
      <c r="L253" s="9"/>
      <c r="M253" s="9" t="s">
        <v>59</v>
      </c>
      <c r="N253" s="9" t="s">
        <v>58</v>
      </c>
      <c r="O253" s="46">
        <v>22.116</v>
      </c>
    </row>
    <row r="254" spans="1:15" ht="15.75" thickBot="1">
      <c r="A254" s="9"/>
      <c r="B254" s="9" t="s">
        <v>88</v>
      </c>
      <c r="C254" s="48">
        <v>250.048</v>
      </c>
      <c r="D254" s="9"/>
      <c r="E254" s="9"/>
      <c r="F254" s="9" t="s">
        <v>88</v>
      </c>
      <c r="G254" s="48">
        <v>22.376</v>
      </c>
      <c r="H254" s="9"/>
      <c r="I254" s="9"/>
      <c r="J254" s="9" t="s">
        <v>60</v>
      </c>
      <c r="K254" s="48">
        <v>250.048</v>
      </c>
      <c r="L254" s="9"/>
      <c r="M254" s="9"/>
      <c r="N254" s="9" t="s">
        <v>60</v>
      </c>
      <c r="O254" s="48">
        <v>22.376</v>
      </c>
    </row>
    <row r="255" spans="1:15" ht="15">
      <c r="A255" s="9"/>
      <c r="B255" s="9"/>
      <c r="C255" s="9" t="s">
        <v>61</v>
      </c>
      <c r="D255" s="44">
        <v>0.14</v>
      </c>
      <c r="E255" s="9"/>
      <c r="F255" s="9"/>
      <c r="G255" s="9"/>
      <c r="H255" s="9"/>
      <c r="I255" s="9"/>
      <c r="J255" s="9"/>
      <c r="K255" s="9" t="s">
        <v>61</v>
      </c>
      <c r="L255" s="44">
        <v>0.14</v>
      </c>
      <c r="M255" s="9"/>
      <c r="N255" s="9"/>
      <c r="O255" s="9"/>
    </row>
    <row r="256" spans="1:15" ht="15.75" thickBot="1">
      <c r="A256" s="9"/>
      <c r="B256" s="9"/>
      <c r="C256" s="9"/>
      <c r="D256" s="405" t="s">
        <v>119</v>
      </c>
      <c r="E256" s="405"/>
      <c r="F256" s="9"/>
      <c r="G256" s="9"/>
      <c r="H256" s="9"/>
      <c r="I256" s="9"/>
      <c r="J256" s="9"/>
      <c r="K256" s="9"/>
      <c r="L256" s="9"/>
      <c r="M256" s="73" t="s">
        <v>120</v>
      </c>
      <c r="N256" s="22"/>
      <c r="O256" s="9"/>
    </row>
    <row r="257" spans="1:15" ht="15">
      <c r="A257" s="9"/>
      <c r="B257" s="23" t="s">
        <v>54</v>
      </c>
      <c r="C257" s="24" t="s">
        <v>14</v>
      </c>
      <c r="D257" s="24" t="s">
        <v>55</v>
      </c>
      <c r="E257" s="24" t="s">
        <v>12</v>
      </c>
      <c r="F257" s="24" t="s">
        <v>13</v>
      </c>
      <c r="G257" s="25" t="s">
        <v>56</v>
      </c>
      <c r="H257" s="9"/>
      <c r="I257" s="9"/>
      <c r="J257" s="23" t="s">
        <v>54</v>
      </c>
      <c r="K257" s="24" t="s">
        <v>14</v>
      </c>
      <c r="L257" s="24" t="s">
        <v>55</v>
      </c>
      <c r="M257" s="24" t="s">
        <v>12</v>
      </c>
      <c r="N257" s="24" t="s">
        <v>13</v>
      </c>
      <c r="O257" s="25" t="s">
        <v>56</v>
      </c>
    </row>
    <row r="258" spans="1:15" ht="15">
      <c r="A258" s="9"/>
      <c r="B258" s="26">
        <v>1</v>
      </c>
      <c r="C258" s="10">
        <v>30</v>
      </c>
      <c r="D258" s="10">
        <v>10.3</v>
      </c>
      <c r="E258" s="27">
        <f>1.73*C258*D258*G258</f>
        <v>534.57</v>
      </c>
      <c r="F258" s="27">
        <f>E258*D264</f>
        <v>0</v>
      </c>
      <c r="G258" s="28">
        <f>COS(ATAN(D264))</f>
        <v>1</v>
      </c>
      <c r="H258" s="9"/>
      <c r="I258" s="9"/>
      <c r="J258" s="26">
        <v>1</v>
      </c>
      <c r="K258" s="10">
        <v>70</v>
      </c>
      <c r="L258" s="10">
        <v>10.2</v>
      </c>
      <c r="M258" s="27">
        <f>1.73*K258*L258*O258</f>
        <v>1235.2199999999998</v>
      </c>
      <c r="N258" s="27">
        <f>M258*L264</f>
        <v>0</v>
      </c>
      <c r="O258" s="28">
        <f>COS(ATAN(L264))</f>
        <v>1</v>
      </c>
    </row>
    <row r="259" spans="1:15" ht="15">
      <c r="A259" s="9"/>
      <c r="B259" s="26">
        <v>6</v>
      </c>
      <c r="C259" s="10">
        <v>45</v>
      </c>
      <c r="D259" s="10">
        <v>10.4</v>
      </c>
      <c r="E259" s="27">
        <f>1.73*C259*D259*G258</f>
        <v>809.64</v>
      </c>
      <c r="F259" s="27">
        <f>E259*D264</f>
        <v>0</v>
      </c>
      <c r="G259" s="28"/>
      <c r="H259" s="9"/>
      <c r="I259" s="9"/>
      <c r="J259" s="26">
        <v>6</v>
      </c>
      <c r="K259" s="10">
        <v>55</v>
      </c>
      <c r="L259" s="10">
        <v>10.3</v>
      </c>
      <c r="M259" s="27">
        <f>1.73*K259*L259*O258</f>
        <v>980.0450000000001</v>
      </c>
      <c r="N259" s="27">
        <f>M259*L264</f>
        <v>0</v>
      </c>
      <c r="O259" s="28"/>
    </row>
    <row r="260" spans="1:15" ht="15">
      <c r="A260" s="9"/>
      <c r="B260" s="26">
        <v>15</v>
      </c>
      <c r="C260" s="10">
        <v>30</v>
      </c>
      <c r="D260" s="10">
        <v>10.4</v>
      </c>
      <c r="E260" s="27">
        <f>1.73*C260*D260*G258</f>
        <v>539.76</v>
      </c>
      <c r="F260" s="27">
        <f>E260*D264</f>
        <v>0</v>
      </c>
      <c r="G260" s="28"/>
      <c r="H260" s="9"/>
      <c r="I260" s="9"/>
      <c r="J260" s="26">
        <v>15</v>
      </c>
      <c r="K260" s="10">
        <v>63</v>
      </c>
      <c r="L260" s="10">
        <v>10.3</v>
      </c>
      <c r="M260" s="27">
        <f>1.73*K260*L260*O258</f>
        <v>1122.597</v>
      </c>
      <c r="N260" s="27">
        <f>M260*L264</f>
        <v>0</v>
      </c>
      <c r="O260" s="28"/>
    </row>
    <row r="261" spans="1:15" ht="15.75" thickBot="1">
      <c r="A261" s="9"/>
      <c r="B261" s="29">
        <v>18</v>
      </c>
      <c r="C261" s="10">
        <v>30</v>
      </c>
      <c r="D261" s="41">
        <v>10.4</v>
      </c>
      <c r="E261" s="31">
        <f>1.73*C261*D261*G258</f>
        <v>539.76</v>
      </c>
      <c r="F261" s="31">
        <f>E261*D264</f>
        <v>0</v>
      </c>
      <c r="G261" s="60"/>
      <c r="H261" s="9"/>
      <c r="I261" s="9"/>
      <c r="J261" s="29">
        <v>18</v>
      </c>
      <c r="K261" s="41">
        <v>62</v>
      </c>
      <c r="L261" s="41">
        <v>10.3</v>
      </c>
      <c r="M261" s="31">
        <f>1.73*K261*L261*O258</f>
        <v>1104.778</v>
      </c>
      <c r="N261" s="31">
        <f>M261*L264</f>
        <v>0</v>
      </c>
      <c r="O261" s="60"/>
    </row>
    <row r="262" spans="1:15" ht="15.75" thickBot="1">
      <c r="A262" s="9" t="s">
        <v>57</v>
      </c>
      <c r="B262" s="9" t="s">
        <v>87</v>
      </c>
      <c r="C262" s="46">
        <v>188.46</v>
      </c>
      <c r="D262" s="9"/>
      <c r="E262" s="9" t="s">
        <v>59</v>
      </c>
      <c r="F262" s="9" t="s">
        <v>87</v>
      </c>
      <c r="G262" s="48">
        <v>91.674</v>
      </c>
      <c r="H262" s="9"/>
      <c r="I262" s="9" t="s">
        <v>57</v>
      </c>
      <c r="J262" s="9" t="s">
        <v>58</v>
      </c>
      <c r="K262" s="46">
        <v>340.555</v>
      </c>
      <c r="L262" s="9"/>
      <c r="M262" s="9" t="s">
        <v>59</v>
      </c>
      <c r="N262" s="9" t="s">
        <v>58</v>
      </c>
      <c r="O262" s="46">
        <v>37.652</v>
      </c>
    </row>
    <row r="263" spans="1:15" ht="15.75" thickBot="1">
      <c r="A263" s="9"/>
      <c r="B263" s="9" t="s">
        <v>88</v>
      </c>
      <c r="C263" s="48">
        <v>189.246</v>
      </c>
      <c r="D263" s="9"/>
      <c r="E263" s="9"/>
      <c r="F263" s="9" t="s">
        <v>88</v>
      </c>
      <c r="G263" s="48">
        <v>92.127</v>
      </c>
      <c r="H263" s="9"/>
      <c r="I263" s="9"/>
      <c r="J263" s="9" t="s">
        <v>60</v>
      </c>
      <c r="K263" s="48">
        <v>341.633</v>
      </c>
      <c r="L263" s="9"/>
      <c r="M263" s="9"/>
      <c r="N263" s="9" t="s">
        <v>60</v>
      </c>
      <c r="O263" s="48">
        <v>37.815</v>
      </c>
    </row>
    <row r="265" spans="1:8" ht="15.75" thickBot="1">
      <c r="A265" s="9"/>
      <c r="B265" s="9"/>
      <c r="C265" s="9"/>
      <c r="D265" s="405" t="s">
        <v>121</v>
      </c>
      <c r="E265" s="405"/>
      <c r="F265" s="9"/>
      <c r="G265" s="9"/>
      <c r="H265" s="9"/>
    </row>
    <row r="266" spans="1:8" ht="15">
      <c r="A266" s="9"/>
      <c r="B266" s="23" t="s">
        <v>54</v>
      </c>
      <c r="C266" s="24" t="s">
        <v>14</v>
      </c>
      <c r="D266" s="24" t="s">
        <v>55</v>
      </c>
      <c r="E266" s="24" t="s">
        <v>12</v>
      </c>
      <c r="F266" s="24" t="s">
        <v>13</v>
      </c>
      <c r="G266" s="25" t="s">
        <v>56</v>
      </c>
      <c r="H266" s="9"/>
    </row>
    <row r="267" spans="1:23" ht="15.75" thickBot="1">
      <c r="A267" s="9"/>
      <c r="B267" s="26">
        <v>1</v>
      </c>
      <c r="C267" s="10">
        <v>25</v>
      </c>
      <c r="D267" s="10">
        <v>10.2</v>
      </c>
      <c r="E267" s="27">
        <f>1.73*C267*D267*G267</f>
        <v>422.5450657253109</v>
      </c>
      <c r="F267" s="27">
        <f>E267*D273</f>
        <v>126.76351971759327</v>
      </c>
      <c r="G267" s="28">
        <f>COS(ATAN(D273))</f>
        <v>0.9578262852211514</v>
      </c>
      <c r="H267" s="9"/>
      <c r="I267" s="9"/>
      <c r="J267" s="9"/>
      <c r="K267" s="9"/>
      <c r="L267" s="9"/>
      <c r="M267" s="22" t="s">
        <v>125</v>
      </c>
      <c r="N267" s="9"/>
      <c r="O267" s="9"/>
      <c r="P267" s="9"/>
      <c r="Q267" s="6"/>
      <c r="R267" s="6"/>
      <c r="S267" s="6"/>
      <c r="T267" s="6"/>
      <c r="U267" s="6" t="s">
        <v>126</v>
      </c>
      <c r="V267" s="6"/>
      <c r="W267" s="6"/>
    </row>
    <row r="268" spans="1:23" ht="15">
      <c r="A268" s="9"/>
      <c r="B268" s="26">
        <v>6</v>
      </c>
      <c r="C268" s="10">
        <v>50</v>
      </c>
      <c r="D268" s="10">
        <v>10.3</v>
      </c>
      <c r="E268" s="27">
        <f>1.73*C268*D268*G267</f>
        <v>853.3753288177849</v>
      </c>
      <c r="F268" s="27">
        <f>E268*D273</f>
        <v>256.01259864533546</v>
      </c>
      <c r="G268" s="28"/>
      <c r="H268" s="9"/>
      <c r="I268" s="9"/>
      <c r="J268" s="23" t="s">
        <v>54</v>
      </c>
      <c r="K268" s="24" t="s">
        <v>14</v>
      </c>
      <c r="L268" s="24" t="s">
        <v>55</v>
      </c>
      <c r="M268" s="24" t="s">
        <v>12</v>
      </c>
      <c r="N268" s="24" t="s">
        <v>13</v>
      </c>
      <c r="O268" s="25" t="s">
        <v>56</v>
      </c>
      <c r="P268" s="9"/>
      <c r="Q268" s="6"/>
      <c r="R268" s="74" t="s">
        <v>54</v>
      </c>
      <c r="S268" s="65" t="s">
        <v>14</v>
      </c>
      <c r="T268" s="65" t="s">
        <v>55</v>
      </c>
      <c r="U268" s="65" t="s">
        <v>12</v>
      </c>
      <c r="V268" s="65" t="s">
        <v>13</v>
      </c>
      <c r="W268" s="75" t="s">
        <v>56</v>
      </c>
    </row>
    <row r="269" spans="1:23" ht="15">
      <c r="A269" s="9"/>
      <c r="B269" s="26">
        <v>15</v>
      </c>
      <c r="C269" s="10">
        <v>45</v>
      </c>
      <c r="D269" s="10">
        <v>10.3</v>
      </c>
      <c r="E269" s="27">
        <f>1.73*C269*D269*G267</f>
        <v>768.0377959360064</v>
      </c>
      <c r="F269" s="27">
        <f>E269*D273</f>
        <v>230.4113387808019</v>
      </c>
      <c r="G269" s="28"/>
      <c r="H269" s="9"/>
      <c r="I269" s="9"/>
      <c r="J269" s="26">
        <v>1</v>
      </c>
      <c r="K269" s="10">
        <v>120</v>
      </c>
      <c r="L269" s="10">
        <v>10.2</v>
      </c>
      <c r="M269" s="27">
        <f>1.73*K269*L269*O269</f>
        <v>958.2070214448858</v>
      </c>
      <c r="N269" s="27">
        <f>M269*L275</f>
        <v>1888.3141302372653</v>
      </c>
      <c r="O269" s="28">
        <f>COS(ATAN(L275))</f>
        <v>0.4525137998436311</v>
      </c>
      <c r="P269" s="9"/>
      <c r="Q269" s="6"/>
      <c r="R269" s="76">
        <v>1</v>
      </c>
      <c r="S269" s="7">
        <v>2</v>
      </c>
      <c r="T269" s="7">
        <v>10.1</v>
      </c>
      <c r="U269" s="12">
        <f>1.73*S269*T269*W269</f>
        <v>34.36104473925462</v>
      </c>
      <c r="V269" s="12">
        <f>U269*T275</f>
        <v>6.367222347848541</v>
      </c>
      <c r="W269" s="77">
        <f>COS(ATAN(T275))</f>
        <v>0.9832611669219546</v>
      </c>
    </row>
    <row r="270" spans="1:23" ht="15.75" thickBot="1">
      <c r="A270" s="9"/>
      <c r="B270" s="29">
        <v>18</v>
      </c>
      <c r="C270" s="10">
        <v>30</v>
      </c>
      <c r="D270" s="41">
        <v>10.3</v>
      </c>
      <c r="E270" s="31">
        <f>1.73*C270*D270*G267</f>
        <v>512.0251972906709</v>
      </c>
      <c r="F270" s="31">
        <f>E270*D273</f>
        <v>153.60755918720128</v>
      </c>
      <c r="G270" s="60"/>
      <c r="H270" s="9"/>
      <c r="I270" s="9"/>
      <c r="J270" s="26">
        <v>6</v>
      </c>
      <c r="K270" s="10">
        <v>130</v>
      </c>
      <c r="L270" s="10">
        <v>10.2</v>
      </c>
      <c r="M270" s="27">
        <f>1.73*K270*L270*O269</f>
        <v>1038.0576065652929</v>
      </c>
      <c r="N270" s="27">
        <f>M270*L275</f>
        <v>2045.6736410903707</v>
      </c>
      <c r="O270" s="28"/>
      <c r="P270" s="9"/>
      <c r="Q270" s="6"/>
      <c r="R270" s="76">
        <v>6</v>
      </c>
      <c r="S270" s="7">
        <v>2</v>
      </c>
      <c r="T270" s="7">
        <v>10.1</v>
      </c>
      <c r="U270" s="12">
        <f>1.73*S270*T270*W269</f>
        <v>34.36104473925462</v>
      </c>
      <c r="V270" s="12">
        <f>U270*T275</f>
        <v>6.367222347848541</v>
      </c>
      <c r="W270" s="77"/>
    </row>
    <row r="271" spans="1:23" ht="15">
      <c r="A271" s="9" t="s">
        <v>57</v>
      </c>
      <c r="B271" s="9" t="s">
        <v>87</v>
      </c>
      <c r="C271" s="46">
        <v>340.555</v>
      </c>
      <c r="D271" s="9"/>
      <c r="E271" s="9" t="s">
        <v>59</v>
      </c>
      <c r="F271" s="9" t="s">
        <v>87</v>
      </c>
      <c r="G271" s="46">
        <v>37.652</v>
      </c>
      <c r="H271" s="9"/>
      <c r="I271" s="9"/>
      <c r="J271" s="26">
        <v>15</v>
      </c>
      <c r="K271" s="10">
        <v>130</v>
      </c>
      <c r="L271" s="10">
        <v>10.2</v>
      </c>
      <c r="M271" s="27">
        <f>1.73*K271*L271*O269</f>
        <v>1038.0576065652929</v>
      </c>
      <c r="N271" s="27">
        <f>M271*L275</f>
        <v>2045.6736410903707</v>
      </c>
      <c r="O271" s="28"/>
      <c r="P271" s="9"/>
      <c r="Q271" s="6"/>
      <c r="R271" s="76">
        <v>15</v>
      </c>
      <c r="S271" s="7">
        <v>2</v>
      </c>
      <c r="T271" s="7">
        <v>10.2</v>
      </c>
      <c r="U271" s="12">
        <f>1.73*S271*T271*W269</f>
        <v>34.70125310300962</v>
      </c>
      <c r="V271" s="12">
        <f>U271*T275</f>
        <v>6.430264153272784</v>
      </c>
      <c r="W271" s="77"/>
    </row>
    <row r="272" spans="1:23" ht="15.75" thickBot="1">
      <c r="A272" s="9"/>
      <c r="B272" s="9" t="s">
        <v>88</v>
      </c>
      <c r="C272" s="48">
        <v>341.633</v>
      </c>
      <c r="D272" s="9"/>
      <c r="E272" s="9"/>
      <c r="F272" s="9" t="s">
        <v>88</v>
      </c>
      <c r="G272" s="48">
        <v>37.815</v>
      </c>
      <c r="H272" s="9"/>
      <c r="I272" s="9"/>
      <c r="J272" s="29">
        <v>18</v>
      </c>
      <c r="K272" s="41">
        <v>130</v>
      </c>
      <c r="L272" s="41">
        <v>10.2</v>
      </c>
      <c r="M272" s="31">
        <f>1.73*K272*L272*O269</f>
        <v>1038.0576065652929</v>
      </c>
      <c r="N272" s="31">
        <f>M272*L275</f>
        <v>2045.6736410903707</v>
      </c>
      <c r="O272" s="60"/>
      <c r="P272" s="9"/>
      <c r="Q272" s="6"/>
      <c r="R272" s="78">
        <v>18</v>
      </c>
      <c r="S272" s="79">
        <v>2</v>
      </c>
      <c r="T272" s="79">
        <v>10.2</v>
      </c>
      <c r="U272" s="66">
        <f>1.73*S272*T272*W269</f>
        <v>34.70125310300962</v>
      </c>
      <c r="V272" s="66">
        <f>U272*T275</f>
        <v>6.430264153272784</v>
      </c>
      <c r="W272" s="80"/>
    </row>
    <row r="273" spans="1:23" ht="15">
      <c r="A273" s="9"/>
      <c r="B273" s="9"/>
      <c r="C273" s="9" t="s">
        <v>61</v>
      </c>
      <c r="D273" s="44">
        <v>0.3</v>
      </c>
      <c r="E273" s="9"/>
      <c r="F273" s="9"/>
      <c r="G273" s="9"/>
      <c r="H273" s="9"/>
      <c r="I273" s="9" t="s">
        <v>57</v>
      </c>
      <c r="J273" s="9" t="s">
        <v>58</v>
      </c>
      <c r="K273" s="46">
        <v>1999.618</v>
      </c>
      <c r="L273" s="9"/>
      <c r="M273" s="9" t="s">
        <v>59</v>
      </c>
      <c r="N273" s="9" t="s">
        <v>58</v>
      </c>
      <c r="O273" s="46">
        <v>850.577</v>
      </c>
      <c r="P273" s="9"/>
      <c r="Q273" s="6" t="s">
        <v>57</v>
      </c>
      <c r="R273" s="6" t="s">
        <v>58</v>
      </c>
      <c r="S273" s="81">
        <v>745.715</v>
      </c>
      <c r="T273" s="6"/>
      <c r="U273" s="6" t="s">
        <v>59</v>
      </c>
      <c r="V273" s="6" t="s">
        <v>58</v>
      </c>
      <c r="W273" s="81">
        <v>212.018</v>
      </c>
    </row>
    <row r="274" spans="1:23" ht="15.75" thickBot="1">
      <c r="A274" s="9"/>
      <c r="B274" s="9"/>
      <c r="C274" s="9"/>
      <c r="D274" s="405" t="s">
        <v>122</v>
      </c>
      <c r="E274" s="405"/>
      <c r="F274" s="9"/>
      <c r="G274" s="9"/>
      <c r="H274" s="9"/>
      <c r="I274" s="9"/>
      <c r="J274" s="9" t="s">
        <v>60</v>
      </c>
      <c r="K274" s="48">
        <v>2001.323</v>
      </c>
      <c r="L274" s="9"/>
      <c r="M274" s="9"/>
      <c r="N274" s="9" t="s">
        <v>60</v>
      </c>
      <c r="O274" s="48">
        <v>853.937</v>
      </c>
      <c r="P274" s="9"/>
      <c r="Q274" s="6"/>
      <c r="R274" s="6" t="s">
        <v>60</v>
      </c>
      <c r="S274" s="82">
        <v>746.028</v>
      </c>
      <c r="T274" s="6"/>
      <c r="U274" s="6"/>
      <c r="V274" s="6" t="s">
        <v>60</v>
      </c>
      <c r="W274" s="82">
        <v>212.076</v>
      </c>
    </row>
    <row r="275" spans="1:23" ht="15">
      <c r="A275" s="9"/>
      <c r="B275" s="23" t="s">
        <v>54</v>
      </c>
      <c r="C275" s="24" t="s">
        <v>14</v>
      </c>
      <c r="D275" s="24" t="s">
        <v>55</v>
      </c>
      <c r="E275" s="24" t="s">
        <v>12</v>
      </c>
      <c r="F275" s="24" t="s">
        <v>13</v>
      </c>
      <c r="G275" s="25" t="s">
        <v>56</v>
      </c>
      <c r="H275" s="9"/>
      <c r="I275" s="9"/>
      <c r="J275" s="9"/>
      <c r="K275" s="9" t="s">
        <v>61</v>
      </c>
      <c r="L275" s="44">
        <f>(O274-O273)/(K274-K273)</f>
        <v>1.9706744868033483</v>
      </c>
      <c r="M275" s="9"/>
      <c r="N275" s="9"/>
      <c r="O275" s="9"/>
      <c r="P275" s="9"/>
      <c r="Q275" s="6"/>
      <c r="R275" s="6"/>
      <c r="S275" s="6" t="s">
        <v>61</v>
      </c>
      <c r="T275" s="49">
        <f>(W274-W273)/(S274-S273)</f>
        <v>0.18530351437698056</v>
      </c>
      <c r="U275" s="6"/>
      <c r="V275" s="6"/>
      <c r="W275" s="6"/>
    </row>
    <row r="276" spans="1:23" ht="15.75" thickBot="1">
      <c r="A276" s="9"/>
      <c r="B276" s="26">
        <v>1</v>
      </c>
      <c r="C276" s="10">
        <v>0</v>
      </c>
      <c r="D276" s="10">
        <v>10.3</v>
      </c>
      <c r="E276" s="27">
        <f>1.73*C276*D276*G276</f>
        <v>0</v>
      </c>
      <c r="F276" s="27">
        <f>E276*D282</f>
        <v>0</v>
      </c>
      <c r="G276" s="28">
        <f>COS(ATAN(D282))</f>
        <v>0.9578262852211514</v>
      </c>
      <c r="H276" s="9"/>
      <c r="I276" s="9"/>
      <c r="J276" s="9"/>
      <c r="K276" s="9"/>
      <c r="L276" s="9"/>
      <c r="M276" s="22" t="s">
        <v>127</v>
      </c>
      <c r="N276" s="9"/>
      <c r="O276" s="9"/>
      <c r="P276" s="9"/>
      <c r="Q276" s="6"/>
      <c r="R276" s="6"/>
      <c r="S276" s="6"/>
      <c r="T276" s="6"/>
      <c r="U276" s="6" t="s">
        <v>128</v>
      </c>
      <c r="V276" s="6"/>
      <c r="W276" s="6"/>
    </row>
    <row r="277" spans="1:23" ht="15">
      <c r="A277" s="9"/>
      <c r="B277" s="26">
        <v>6</v>
      </c>
      <c r="C277" s="10">
        <v>20</v>
      </c>
      <c r="D277" s="10">
        <v>10.3</v>
      </c>
      <c r="E277" s="27">
        <f>1.73*C277*D277*G276</f>
        <v>341.350131527114</v>
      </c>
      <c r="F277" s="27">
        <f>E277*D282</f>
        <v>102.4050394581342</v>
      </c>
      <c r="G277" s="28"/>
      <c r="H277" s="9"/>
      <c r="I277" s="9"/>
      <c r="J277" s="23" t="s">
        <v>54</v>
      </c>
      <c r="K277" s="24" t="s">
        <v>14</v>
      </c>
      <c r="L277" s="24" t="s">
        <v>55</v>
      </c>
      <c r="M277" s="24" t="s">
        <v>12</v>
      </c>
      <c r="N277" s="24" t="s">
        <v>13</v>
      </c>
      <c r="O277" s="25" t="s">
        <v>56</v>
      </c>
      <c r="P277" s="9"/>
      <c r="Q277" s="6"/>
      <c r="R277" s="74" t="s">
        <v>54</v>
      </c>
      <c r="S277" s="65" t="s">
        <v>14</v>
      </c>
      <c r="T277" s="65" t="s">
        <v>55</v>
      </c>
      <c r="U277" s="65" t="s">
        <v>12</v>
      </c>
      <c r="V277" s="65" t="s">
        <v>13</v>
      </c>
      <c r="W277" s="75" t="s">
        <v>56</v>
      </c>
    </row>
    <row r="278" spans="1:23" ht="15">
      <c r="A278" s="9"/>
      <c r="B278" s="26">
        <v>15</v>
      </c>
      <c r="C278" s="10">
        <v>5</v>
      </c>
      <c r="D278" s="10">
        <v>10.3</v>
      </c>
      <c r="E278" s="27">
        <f>1.73*C278*D278*G276</f>
        <v>85.3375328817785</v>
      </c>
      <c r="F278" s="27">
        <f>E278*D282</f>
        <v>25.60125986453355</v>
      </c>
      <c r="G278" s="28"/>
      <c r="H278" s="9"/>
      <c r="I278" s="9"/>
      <c r="J278" s="26">
        <v>1</v>
      </c>
      <c r="K278" s="10">
        <v>4</v>
      </c>
      <c r="L278" s="10">
        <v>10.1</v>
      </c>
      <c r="M278" s="27">
        <f>1.73*K278*L278*O278</f>
        <v>69.892</v>
      </c>
      <c r="N278" s="27">
        <f>M278*L284</f>
        <v>0</v>
      </c>
      <c r="O278" s="28">
        <f>COS(ATAN(L284))</f>
        <v>1</v>
      </c>
      <c r="P278" s="9"/>
      <c r="Q278" s="6"/>
      <c r="R278" s="76">
        <v>5</v>
      </c>
      <c r="S278" s="7">
        <v>8</v>
      </c>
      <c r="T278" s="7">
        <v>10.4</v>
      </c>
      <c r="U278" s="12">
        <f>1.73*S278*T278*W278</f>
        <v>138.39066045675503</v>
      </c>
      <c r="V278" s="12">
        <f>U278*T284</f>
        <v>39.567628111161056</v>
      </c>
      <c r="W278" s="77">
        <f>COS(ATAN(T284))</f>
        <v>0.9614735747606924</v>
      </c>
    </row>
    <row r="279" spans="1:23" ht="15.75" thickBot="1">
      <c r="A279" s="9"/>
      <c r="B279" s="29">
        <v>18</v>
      </c>
      <c r="C279" s="10">
        <v>5</v>
      </c>
      <c r="D279" s="41">
        <v>10.3</v>
      </c>
      <c r="E279" s="31">
        <f>1.73*C279*D279*G276</f>
        <v>85.3375328817785</v>
      </c>
      <c r="F279" s="31">
        <f>E279*D282</f>
        <v>25.60125986453355</v>
      </c>
      <c r="G279" s="60"/>
      <c r="H279" s="9"/>
      <c r="I279" s="9"/>
      <c r="J279" s="26">
        <v>6</v>
      </c>
      <c r="K279" s="10">
        <v>4</v>
      </c>
      <c r="L279" s="10">
        <v>10.2</v>
      </c>
      <c r="M279" s="27">
        <f>1.73*K279*L279*O278</f>
        <v>70.58399999999999</v>
      </c>
      <c r="N279" s="27">
        <f>M279*L284</f>
        <v>0</v>
      </c>
      <c r="O279" s="28"/>
      <c r="P279" s="9"/>
      <c r="Q279" s="6"/>
      <c r="R279" s="76">
        <v>11</v>
      </c>
      <c r="S279" s="7">
        <v>116</v>
      </c>
      <c r="T279" s="7">
        <v>10.4</v>
      </c>
      <c r="U279" s="12">
        <f>1.73*S279*T279*W278</f>
        <v>2006.6645766229478</v>
      </c>
      <c r="V279" s="12">
        <f>U279*T284</f>
        <v>573.7306076118352</v>
      </c>
      <c r="W279" s="77"/>
    </row>
    <row r="280" spans="1:23" ht="15">
      <c r="A280" s="9" t="s">
        <v>57</v>
      </c>
      <c r="B280" s="9" t="s">
        <v>87</v>
      </c>
      <c r="C280" s="46">
        <v>181.967</v>
      </c>
      <c r="D280" s="9"/>
      <c r="E280" s="9" t="s">
        <v>59</v>
      </c>
      <c r="F280" s="9" t="s">
        <v>87</v>
      </c>
      <c r="G280" s="46">
        <v>98.174</v>
      </c>
      <c r="H280" s="9"/>
      <c r="I280" s="9"/>
      <c r="J280" s="26">
        <v>15</v>
      </c>
      <c r="K280" s="10">
        <v>4</v>
      </c>
      <c r="L280" s="10">
        <v>10.1</v>
      </c>
      <c r="M280" s="27">
        <f>1.73*K280*L280*O278</f>
        <v>69.892</v>
      </c>
      <c r="N280" s="27">
        <f>M280*L284</f>
        <v>0</v>
      </c>
      <c r="O280" s="28"/>
      <c r="P280" s="9"/>
      <c r="Q280" s="6"/>
      <c r="R280" s="76">
        <v>15</v>
      </c>
      <c r="S280" s="7">
        <v>126</v>
      </c>
      <c r="T280" s="7">
        <v>10.4</v>
      </c>
      <c r="U280" s="12">
        <f>1.73*S280*T280*W278</f>
        <v>2179.652902193892</v>
      </c>
      <c r="V280" s="12">
        <f>U280*T284</f>
        <v>623.1901427507867</v>
      </c>
      <c r="W280" s="77"/>
    </row>
    <row r="281" spans="1:23" ht="15.75" thickBot="1">
      <c r="A281" s="9"/>
      <c r="B281" s="9" t="s">
        <v>88</v>
      </c>
      <c r="C281" s="48">
        <v>182.409</v>
      </c>
      <c r="D281" s="9"/>
      <c r="E281" s="9"/>
      <c r="F281" s="9" t="s">
        <v>88</v>
      </c>
      <c r="G281" s="48">
        <v>98.342</v>
      </c>
      <c r="H281" s="9"/>
      <c r="I281" s="9"/>
      <c r="J281" s="29">
        <v>18</v>
      </c>
      <c r="K281" s="41">
        <v>4</v>
      </c>
      <c r="L281" s="41">
        <v>10.2</v>
      </c>
      <c r="M281" s="31">
        <f>1.73*K281*L281*O278</f>
        <v>70.58399999999999</v>
      </c>
      <c r="N281" s="31">
        <f>M281*L284</f>
        <v>0</v>
      </c>
      <c r="O281" s="60"/>
      <c r="P281" s="9"/>
      <c r="Q281" s="6"/>
      <c r="R281" s="78">
        <v>23</v>
      </c>
      <c r="S281" s="79">
        <v>110</v>
      </c>
      <c r="T281" s="7">
        <v>10.4</v>
      </c>
      <c r="U281" s="66">
        <f>1.73*S281*T281*W278</f>
        <v>1902.8715812803816</v>
      </c>
      <c r="V281" s="66">
        <f>U281*T284</f>
        <v>544.0548865284645</v>
      </c>
      <c r="W281" s="80"/>
    </row>
    <row r="282" spans="1:23" ht="15">
      <c r="A282" s="9"/>
      <c r="B282" s="9"/>
      <c r="C282" s="9" t="s">
        <v>61</v>
      </c>
      <c r="D282" s="44">
        <v>0.3</v>
      </c>
      <c r="E282" s="9"/>
      <c r="F282" s="9"/>
      <c r="G282" s="9"/>
      <c r="H282" s="9"/>
      <c r="I282" s="9" t="s">
        <v>57</v>
      </c>
      <c r="J282" s="9" t="s">
        <v>58</v>
      </c>
      <c r="K282" s="46">
        <v>54.326</v>
      </c>
      <c r="L282" s="9"/>
      <c r="M282" s="9" t="s">
        <v>59</v>
      </c>
      <c r="N282" s="9" t="s">
        <v>58</v>
      </c>
      <c r="O282" s="46">
        <v>21.512</v>
      </c>
      <c r="P282" s="9"/>
      <c r="Q282" s="6" t="s">
        <v>57</v>
      </c>
      <c r="R282" s="6" t="s">
        <v>58</v>
      </c>
      <c r="S282" s="81">
        <v>1563312</v>
      </c>
      <c r="T282" s="6"/>
      <c r="U282" s="6" t="s">
        <v>59</v>
      </c>
      <c r="V282" s="6" t="s">
        <v>58</v>
      </c>
      <c r="W282" s="81">
        <v>689735</v>
      </c>
    </row>
    <row r="283" spans="1:23" ht="15.75" thickBot="1">
      <c r="A283" s="9"/>
      <c r="B283" s="9"/>
      <c r="C283" s="9"/>
      <c r="D283" s="9"/>
      <c r="E283" s="9"/>
      <c r="F283" s="9"/>
      <c r="G283" s="9"/>
      <c r="H283" s="9"/>
      <c r="I283" s="9"/>
      <c r="J283" s="9" t="s">
        <v>60</v>
      </c>
      <c r="K283" s="48">
        <v>54.329</v>
      </c>
      <c r="L283" s="9"/>
      <c r="M283" s="9"/>
      <c r="N283" s="9" t="s">
        <v>60</v>
      </c>
      <c r="O283" s="48">
        <v>21.512</v>
      </c>
      <c r="P283" s="9"/>
      <c r="Q283" s="6"/>
      <c r="R283" s="6" t="s">
        <v>60</v>
      </c>
      <c r="S283" s="82">
        <v>1564753</v>
      </c>
      <c r="T283" s="6"/>
      <c r="U283" s="6"/>
      <c r="V283" s="6" t="s">
        <v>60</v>
      </c>
      <c r="W283" s="82">
        <v>690147</v>
      </c>
    </row>
    <row r="284" spans="1:23" ht="15.75" thickBot="1">
      <c r="A284" s="9"/>
      <c r="B284" s="9"/>
      <c r="C284" s="9"/>
      <c r="D284" s="9"/>
      <c r="E284" s="73" t="s">
        <v>123</v>
      </c>
      <c r="F284" s="22"/>
      <c r="G284" s="9"/>
      <c r="H284" s="9"/>
      <c r="I284" s="9"/>
      <c r="J284" s="9"/>
      <c r="K284" s="9" t="s">
        <v>61</v>
      </c>
      <c r="L284" s="44">
        <f>(O283-O282)/(K283-K282)</f>
        <v>0</v>
      </c>
      <c r="M284" s="9"/>
      <c r="N284" s="9"/>
      <c r="O284" s="9"/>
      <c r="P284" s="9"/>
      <c r="Q284" s="6"/>
      <c r="R284" s="6"/>
      <c r="S284" s="6" t="s">
        <v>61</v>
      </c>
      <c r="T284" s="49">
        <f>(W283-W282)/(S283-S282)</f>
        <v>0.28591256072172105</v>
      </c>
      <c r="U284" s="6"/>
      <c r="V284" s="6"/>
      <c r="W284" s="6"/>
    </row>
    <row r="285" spans="1:23" ht="15.75" thickBot="1">
      <c r="A285" s="9"/>
      <c r="B285" s="23" t="s">
        <v>54</v>
      </c>
      <c r="C285" s="24" t="s">
        <v>14</v>
      </c>
      <c r="D285" s="24" t="s">
        <v>55</v>
      </c>
      <c r="E285" s="24" t="s">
        <v>12</v>
      </c>
      <c r="F285" s="24" t="s">
        <v>13</v>
      </c>
      <c r="G285" s="25" t="s">
        <v>56</v>
      </c>
      <c r="H285" s="9"/>
      <c r="I285" s="9"/>
      <c r="J285" s="9"/>
      <c r="K285" s="9"/>
      <c r="L285" s="9"/>
      <c r="M285" s="22" t="s">
        <v>129</v>
      </c>
      <c r="N285" s="9"/>
      <c r="O285" s="9"/>
      <c r="P285" s="9"/>
      <c r="Q285" s="9"/>
      <c r="R285" s="9"/>
      <c r="S285" s="9"/>
      <c r="T285" s="9"/>
      <c r="U285" s="22" t="s">
        <v>130</v>
      </c>
      <c r="V285" s="9"/>
      <c r="W285" s="9"/>
    </row>
    <row r="286" spans="1:23" ht="15">
      <c r="A286" s="9"/>
      <c r="B286" s="26">
        <v>1</v>
      </c>
      <c r="C286" s="10">
        <v>12</v>
      </c>
      <c r="D286" s="10">
        <v>10.3</v>
      </c>
      <c r="E286" s="27">
        <f>1.73*C286*D286*G286</f>
        <v>211.76279500787868</v>
      </c>
      <c r="F286" s="27">
        <f>E286*D292</f>
        <v>29.64679130110302</v>
      </c>
      <c r="G286" s="28">
        <f>COS(ATAN(D292))</f>
        <v>0.9903417466743302</v>
      </c>
      <c r="H286" s="9"/>
      <c r="I286" s="9"/>
      <c r="J286" s="23" t="s">
        <v>54</v>
      </c>
      <c r="K286" s="24" t="s">
        <v>14</v>
      </c>
      <c r="L286" s="24" t="s">
        <v>55</v>
      </c>
      <c r="M286" s="24" t="s">
        <v>12</v>
      </c>
      <c r="N286" s="24" t="s">
        <v>13</v>
      </c>
      <c r="O286" s="25" t="s">
        <v>56</v>
      </c>
      <c r="P286" s="9"/>
      <c r="Q286" s="9"/>
      <c r="R286" s="23" t="s">
        <v>54</v>
      </c>
      <c r="S286" s="24" t="s">
        <v>14</v>
      </c>
      <c r="T286" s="24" t="s">
        <v>55</v>
      </c>
      <c r="U286" s="24" t="s">
        <v>12</v>
      </c>
      <c r="V286" s="24" t="s">
        <v>13</v>
      </c>
      <c r="W286" s="25" t="s">
        <v>56</v>
      </c>
    </row>
    <row r="287" spans="1:23" ht="15">
      <c r="A287" s="9"/>
      <c r="B287" s="26">
        <v>6</v>
      </c>
      <c r="C287" s="10">
        <v>15</v>
      </c>
      <c r="D287" s="10">
        <v>10.4</v>
      </c>
      <c r="E287" s="27">
        <f>1.73*C287*D287*G286</f>
        <v>267.27343059246823</v>
      </c>
      <c r="F287" s="27">
        <f>E287*D292</f>
        <v>37.41828028294555</v>
      </c>
      <c r="G287" s="28"/>
      <c r="H287" s="9"/>
      <c r="I287" s="9"/>
      <c r="J287" s="26">
        <v>1</v>
      </c>
      <c r="K287" s="10">
        <v>16</v>
      </c>
      <c r="L287" s="10">
        <v>6.2</v>
      </c>
      <c r="M287" s="27">
        <f>1.73*K287*L287*O287</f>
        <v>160.28366285548694</v>
      </c>
      <c r="N287" s="27">
        <f>M287*L293</f>
        <v>61.328613857061875</v>
      </c>
      <c r="O287" s="28">
        <f>COS(ATAN(L293))</f>
        <v>0.9339668961838461</v>
      </c>
      <c r="P287" s="9"/>
      <c r="Q287" s="9"/>
      <c r="R287" s="26">
        <v>1</v>
      </c>
      <c r="S287" s="10">
        <v>9.2</v>
      </c>
      <c r="T287" s="10">
        <v>6.2</v>
      </c>
      <c r="U287" s="27">
        <f>1.73*S287*T287*W287</f>
        <v>92.16310614190498</v>
      </c>
      <c r="V287" s="27">
        <f>U287*T293</f>
        <v>35.263952967810575</v>
      </c>
      <c r="W287" s="28">
        <f>COS(ATAN(T293))</f>
        <v>0.9339668961838461</v>
      </c>
    </row>
    <row r="288" spans="1:23" ht="15">
      <c r="A288" s="9"/>
      <c r="B288" s="26">
        <v>15</v>
      </c>
      <c r="C288" s="10">
        <v>17</v>
      </c>
      <c r="D288" s="10">
        <v>10.4</v>
      </c>
      <c r="E288" s="27">
        <f>1.73*C288*D288*G286</f>
        <v>302.9098880047974</v>
      </c>
      <c r="F288" s="27">
        <f>E288*D292</f>
        <v>42.40738432067164</v>
      </c>
      <c r="G288" s="28"/>
      <c r="H288" s="9"/>
      <c r="I288" s="9"/>
      <c r="J288" s="26">
        <v>6</v>
      </c>
      <c r="K288" s="10">
        <v>14</v>
      </c>
      <c r="L288" s="10">
        <v>6.2</v>
      </c>
      <c r="M288" s="27">
        <f>1.73*K288*L288*O287</f>
        <v>140.24820499855105</v>
      </c>
      <c r="N288" s="27">
        <f>M288*L293</f>
        <v>53.66253712492913</v>
      </c>
      <c r="O288" s="28"/>
      <c r="P288" s="9"/>
      <c r="Q288" s="9"/>
      <c r="R288" s="26">
        <v>6</v>
      </c>
      <c r="S288" s="10">
        <v>11.2</v>
      </c>
      <c r="T288" s="10">
        <v>6.2</v>
      </c>
      <c r="U288" s="27">
        <f>1.73*S288*T288*W287</f>
        <v>112.19856399884084</v>
      </c>
      <c r="V288" s="27">
        <f>U288*T293</f>
        <v>42.930029699943304</v>
      </c>
      <c r="W288" s="28"/>
    </row>
    <row r="289" spans="1:23" ht="15.75" thickBot="1">
      <c r="A289" s="9"/>
      <c r="B289" s="29">
        <v>18</v>
      </c>
      <c r="C289" s="41">
        <v>17</v>
      </c>
      <c r="D289" s="41">
        <v>10.4</v>
      </c>
      <c r="E289" s="31">
        <f>1.73*C289*D289*G286</f>
        <v>302.9098880047974</v>
      </c>
      <c r="F289" s="31">
        <f>E289*D292</f>
        <v>42.40738432067164</v>
      </c>
      <c r="G289" s="60"/>
      <c r="H289" s="9"/>
      <c r="I289" s="9"/>
      <c r="J289" s="26">
        <v>15</v>
      </c>
      <c r="K289" s="10">
        <v>15</v>
      </c>
      <c r="L289" s="10">
        <v>6.2</v>
      </c>
      <c r="M289" s="27">
        <f>1.73*K289*L289*O287</f>
        <v>150.26593392701898</v>
      </c>
      <c r="N289" s="27">
        <f>M289*L293</f>
        <v>57.4955754909955</v>
      </c>
      <c r="O289" s="28"/>
      <c r="P289" s="9"/>
      <c r="Q289" s="9"/>
      <c r="R289" s="26">
        <v>15</v>
      </c>
      <c r="S289" s="10">
        <v>11.2</v>
      </c>
      <c r="T289" s="10">
        <v>6.2</v>
      </c>
      <c r="U289" s="27">
        <f>1.73*S289*T289*W287</f>
        <v>112.19856399884084</v>
      </c>
      <c r="V289" s="27">
        <f>U289*T293</f>
        <v>42.930029699943304</v>
      </c>
      <c r="W289" s="28"/>
    </row>
    <row r="290" spans="1:23" ht="15.75" thickBot="1">
      <c r="A290" s="9" t="s">
        <v>57</v>
      </c>
      <c r="B290" s="9" t="s">
        <v>58</v>
      </c>
      <c r="C290" s="46">
        <v>188.46</v>
      </c>
      <c r="D290" s="9"/>
      <c r="E290" s="9" t="s">
        <v>59</v>
      </c>
      <c r="F290" s="9" t="s">
        <v>58</v>
      </c>
      <c r="G290" s="48">
        <v>91.674</v>
      </c>
      <c r="H290" s="9"/>
      <c r="I290" s="9"/>
      <c r="J290" s="29">
        <v>18</v>
      </c>
      <c r="K290" s="41">
        <v>15</v>
      </c>
      <c r="L290" s="41">
        <v>6.2</v>
      </c>
      <c r="M290" s="31">
        <f>1.73*K290*L290*O287</f>
        <v>150.26593392701898</v>
      </c>
      <c r="N290" s="31">
        <f>M290*L293</f>
        <v>57.4955754909955</v>
      </c>
      <c r="O290" s="60"/>
      <c r="P290" s="9"/>
      <c r="Q290" s="9"/>
      <c r="R290" s="29">
        <v>18</v>
      </c>
      <c r="S290" s="41">
        <v>8.2</v>
      </c>
      <c r="T290" s="10">
        <v>6.2</v>
      </c>
      <c r="U290" s="31">
        <f>1.73*S290*T290*W287</f>
        <v>82.14537721343704</v>
      </c>
      <c r="V290" s="31">
        <f>U290*T293</f>
        <v>31.430914601744206</v>
      </c>
      <c r="W290" s="60"/>
    </row>
    <row r="291" spans="1:23" ht="15.75" thickBot="1">
      <c r="A291" s="9"/>
      <c r="B291" s="9" t="s">
        <v>60</v>
      </c>
      <c r="C291" s="48">
        <v>189.246</v>
      </c>
      <c r="D291" s="9"/>
      <c r="E291" s="9"/>
      <c r="F291" s="9" t="s">
        <v>60</v>
      </c>
      <c r="G291" s="48">
        <v>92.127</v>
      </c>
      <c r="H291" s="9"/>
      <c r="I291" s="9" t="s">
        <v>57</v>
      </c>
      <c r="J291" s="9" t="s">
        <v>58</v>
      </c>
      <c r="K291" s="33">
        <v>1830.544</v>
      </c>
      <c r="L291" s="9"/>
      <c r="M291" s="9" t="s">
        <v>59</v>
      </c>
      <c r="N291" s="33">
        <v>1164.015</v>
      </c>
      <c r="O291" s="9"/>
      <c r="P291" s="9"/>
      <c r="Q291" s="9" t="s">
        <v>57</v>
      </c>
      <c r="R291" s="9" t="s">
        <v>58</v>
      </c>
      <c r="S291" s="33">
        <v>1830.544</v>
      </c>
      <c r="T291" s="9"/>
      <c r="U291" s="9" t="s">
        <v>59</v>
      </c>
      <c r="V291" s="9" t="s">
        <v>58</v>
      </c>
      <c r="W291" s="33">
        <v>1164.015</v>
      </c>
    </row>
    <row r="292" spans="1:23" ht="15.75" thickBot="1">
      <c r="A292" s="9"/>
      <c r="B292" s="9"/>
      <c r="C292" s="9" t="s">
        <v>61</v>
      </c>
      <c r="D292" s="44">
        <v>0.14</v>
      </c>
      <c r="E292" s="9"/>
      <c r="F292" s="9"/>
      <c r="G292" s="9"/>
      <c r="H292" s="9"/>
      <c r="I292" s="9"/>
      <c r="J292" s="9" t="s">
        <v>60</v>
      </c>
      <c r="K292" s="34">
        <v>1833.134</v>
      </c>
      <c r="L292" s="9"/>
      <c r="M292" s="9"/>
      <c r="N292" s="34">
        <v>1165.006</v>
      </c>
      <c r="O292" s="9"/>
      <c r="P292" s="9"/>
      <c r="Q292" s="9"/>
      <c r="R292" s="9" t="s">
        <v>60</v>
      </c>
      <c r="S292" s="34">
        <v>1833.134</v>
      </c>
      <c r="T292" s="9"/>
      <c r="U292" s="9"/>
      <c r="V292" s="9" t="s">
        <v>60</v>
      </c>
      <c r="W292" s="34">
        <v>1165.006</v>
      </c>
    </row>
    <row r="293" spans="1:23" ht="15.75" thickBot="1">
      <c r="A293" s="9"/>
      <c r="B293" s="9"/>
      <c r="C293" s="9"/>
      <c r="D293" s="9"/>
      <c r="E293" s="73" t="s">
        <v>124</v>
      </c>
      <c r="F293" s="22"/>
      <c r="G293" s="9"/>
      <c r="H293" s="9"/>
      <c r="I293" s="9"/>
      <c r="J293" s="9"/>
      <c r="K293" s="9" t="s">
        <v>61</v>
      </c>
      <c r="L293" s="44">
        <f>(N292-N291)/(K292-K291)</f>
        <v>0.3826254826254891</v>
      </c>
      <c r="M293" s="9"/>
      <c r="N293" s="9"/>
      <c r="O293" s="9"/>
      <c r="P293" s="9"/>
      <c r="Q293" s="9"/>
      <c r="R293" s="9"/>
      <c r="S293" s="9" t="s">
        <v>61</v>
      </c>
      <c r="T293" s="44">
        <f>(W292-W291)/(S292-S291)</f>
        <v>0.3826254826254891</v>
      </c>
      <c r="U293" s="9"/>
      <c r="V293" s="9"/>
      <c r="W293" s="9"/>
    </row>
    <row r="294" spans="1:8" ht="15">
      <c r="A294" s="9"/>
      <c r="B294" s="23" t="s">
        <v>54</v>
      </c>
      <c r="C294" s="24" t="s">
        <v>14</v>
      </c>
      <c r="D294" s="24" t="s">
        <v>55</v>
      </c>
      <c r="E294" s="24" t="s">
        <v>12</v>
      </c>
      <c r="F294" s="24" t="s">
        <v>13</v>
      </c>
      <c r="G294" s="25" t="s">
        <v>56</v>
      </c>
      <c r="H294" s="9"/>
    </row>
    <row r="295" spans="1:8" ht="15">
      <c r="A295" s="9"/>
      <c r="B295" s="26">
        <v>1</v>
      </c>
      <c r="C295" s="10">
        <v>50</v>
      </c>
      <c r="D295" s="10">
        <v>10.3</v>
      </c>
      <c r="E295" s="27">
        <f>1.73*C295*D295*G295</f>
        <v>853.3753288177849</v>
      </c>
      <c r="F295" s="27">
        <f>E295*D301</f>
        <v>256.01259864533546</v>
      </c>
      <c r="G295" s="28">
        <f>COS(ATAN(D301))</f>
        <v>0.9578262852211514</v>
      </c>
      <c r="H295" s="9"/>
    </row>
    <row r="296" spans="1:14" ht="15.75" thickBot="1">
      <c r="A296" s="9"/>
      <c r="B296" s="26">
        <v>6</v>
      </c>
      <c r="C296" s="10">
        <v>50</v>
      </c>
      <c r="D296" s="10">
        <v>10.3</v>
      </c>
      <c r="E296" s="27">
        <f>1.73*C296*D296*G295</f>
        <v>853.3753288177849</v>
      </c>
      <c r="F296" s="27">
        <f>E296*D301</f>
        <v>256.01259864533546</v>
      </c>
      <c r="G296" s="28"/>
      <c r="H296" s="9"/>
      <c r="I296" s="9"/>
      <c r="J296" s="9"/>
      <c r="K296" s="9"/>
      <c r="L296" s="22" t="s">
        <v>235</v>
      </c>
      <c r="M296" s="9"/>
      <c r="N296" s="9"/>
    </row>
    <row r="297" spans="1:14" ht="15">
      <c r="A297" s="9"/>
      <c r="B297" s="26">
        <v>15</v>
      </c>
      <c r="C297" s="10">
        <v>66</v>
      </c>
      <c r="D297" s="10">
        <v>10.3</v>
      </c>
      <c r="E297" s="27">
        <f>1.73*C297*D297*G295</f>
        <v>1126.4554340394761</v>
      </c>
      <c r="F297" s="27">
        <f>E297*D301</f>
        <v>337.93663021184284</v>
      </c>
      <c r="G297" s="28"/>
      <c r="H297" s="9"/>
      <c r="I297" s="23" t="s">
        <v>54</v>
      </c>
      <c r="J297" s="24" t="s">
        <v>14</v>
      </c>
      <c r="K297" s="24" t="s">
        <v>55</v>
      </c>
      <c r="L297" s="24" t="s">
        <v>12</v>
      </c>
      <c r="M297" s="24" t="s">
        <v>13</v>
      </c>
      <c r="N297" s="25" t="s">
        <v>56</v>
      </c>
    </row>
    <row r="298" spans="1:14" ht="15.75" thickBot="1">
      <c r="A298" s="9"/>
      <c r="B298" s="29">
        <v>18</v>
      </c>
      <c r="C298" s="41">
        <v>66</v>
      </c>
      <c r="D298" s="41">
        <v>10.3</v>
      </c>
      <c r="E298" s="31">
        <f>1.73*C298*D298*G295</f>
        <v>1126.4554340394761</v>
      </c>
      <c r="F298" s="31">
        <f>E298*D301</f>
        <v>337.93663021184284</v>
      </c>
      <c r="G298" s="60"/>
      <c r="H298" s="9"/>
      <c r="I298" s="26">
        <v>1</v>
      </c>
      <c r="J298" s="10" t="s">
        <v>53</v>
      </c>
      <c r="K298" s="10">
        <v>6.2</v>
      </c>
      <c r="L298" s="27" t="e">
        <f>1.73*J298*K298*N298</f>
        <v>#VALUE!</v>
      </c>
      <c r="M298" s="27" t="e">
        <f>L298*K304</f>
        <v>#VALUE!</v>
      </c>
      <c r="N298" s="28">
        <f>COS(ATAN(K304))</f>
        <v>0.9339668961838461</v>
      </c>
    </row>
    <row r="299" spans="1:14" ht="15">
      <c r="A299" s="9" t="s">
        <v>57</v>
      </c>
      <c r="B299" s="9" t="s">
        <v>58</v>
      </c>
      <c r="C299" s="46">
        <v>181.967</v>
      </c>
      <c r="D299" s="9"/>
      <c r="E299" s="9" t="s">
        <v>59</v>
      </c>
      <c r="F299" s="9" t="s">
        <v>58</v>
      </c>
      <c r="G299" s="46">
        <v>98.174</v>
      </c>
      <c r="H299" s="9"/>
      <c r="I299" s="26">
        <v>6</v>
      </c>
      <c r="J299" s="10" t="s">
        <v>53</v>
      </c>
      <c r="K299" s="10">
        <v>6.2</v>
      </c>
      <c r="L299" s="27" t="e">
        <f>1.73*J299*K299*N298</f>
        <v>#VALUE!</v>
      </c>
      <c r="M299" s="27" t="e">
        <f>L299*K304</f>
        <v>#VALUE!</v>
      </c>
      <c r="N299" s="28"/>
    </row>
    <row r="300" spans="1:14" ht="15.75" thickBot="1">
      <c r="A300" s="9"/>
      <c r="B300" s="9" t="s">
        <v>60</v>
      </c>
      <c r="C300" s="48">
        <v>182.409</v>
      </c>
      <c r="D300" s="9"/>
      <c r="E300" s="9"/>
      <c r="F300" s="9" t="s">
        <v>60</v>
      </c>
      <c r="G300" s="48">
        <v>98.342</v>
      </c>
      <c r="H300" s="9"/>
      <c r="I300" s="26">
        <v>15</v>
      </c>
      <c r="J300" s="10" t="s">
        <v>53</v>
      </c>
      <c r="K300" s="10">
        <v>6.2</v>
      </c>
      <c r="L300" s="27" t="e">
        <f>1.73*J300*K300*N298</f>
        <v>#VALUE!</v>
      </c>
      <c r="M300" s="27" t="e">
        <f>L300*K304</f>
        <v>#VALUE!</v>
      </c>
      <c r="N300" s="28"/>
    </row>
    <row r="301" spans="1:14" ht="15.75" thickBot="1">
      <c r="A301" s="9"/>
      <c r="B301" s="9"/>
      <c r="C301" s="9" t="s">
        <v>61</v>
      </c>
      <c r="D301" s="44">
        <v>0.3</v>
      </c>
      <c r="E301" s="9"/>
      <c r="F301" s="9"/>
      <c r="G301" s="9"/>
      <c r="H301" s="9"/>
      <c r="I301" s="29">
        <v>18</v>
      </c>
      <c r="J301" s="41" t="s">
        <v>53</v>
      </c>
      <c r="K301" s="41">
        <v>6.2</v>
      </c>
      <c r="L301" s="31" t="e">
        <f>1.73*J301*K301*N298</f>
        <v>#VALUE!</v>
      </c>
      <c r="M301" s="31" t="e">
        <f>L301*K304</f>
        <v>#VALUE!</v>
      </c>
      <c r="N301" s="60"/>
    </row>
    <row r="302" spans="1:14" ht="15">
      <c r="A302" s="9"/>
      <c r="B302" s="9"/>
      <c r="C302" s="9"/>
      <c r="D302" s="9"/>
      <c r="E302" s="9"/>
      <c r="F302" s="9"/>
      <c r="G302" s="9"/>
      <c r="H302" s="9" t="s">
        <v>57</v>
      </c>
      <c r="I302" s="9" t="s">
        <v>58</v>
      </c>
      <c r="J302" s="33">
        <v>1830.544</v>
      </c>
      <c r="K302" s="9"/>
      <c r="L302" s="9" t="s">
        <v>59</v>
      </c>
      <c r="M302" s="33">
        <v>1164.015</v>
      </c>
      <c r="N302" s="9"/>
    </row>
    <row r="303" spans="1:14" ht="15.75" thickBot="1">
      <c r="A303" s="9"/>
      <c r="B303" s="9"/>
      <c r="C303" s="9"/>
      <c r="D303" s="9"/>
      <c r="E303" s="9"/>
      <c r="F303" s="9"/>
      <c r="G303" s="9"/>
      <c r="H303" s="9"/>
      <c r="I303" s="9" t="s">
        <v>60</v>
      </c>
      <c r="J303" s="34">
        <v>1833.134</v>
      </c>
      <c r="K303" s="9"/>
      <c r="L303" s="9"/>
      <c r="M303" s="34">
        <v>1165.006</v>
      </c>
      <c r="N303" s="9"/>
    </row>
    <row r="304" spans="1:14" ht="15">
      <c r="A304" s="9"/>
      <c r="B304" s="9"/>
      <c r="C304" s="9"/>
      <c r="D304" s="9"/>
      <c r="E304" s="9"/>
      <c r="F304" s="9"/>
      <c r="G304" s="9"/>
      <c r="H304" s="9"/>
      <c r="I304" s="9"/>
      <c r="J304" s="9" t="s">
        <v>61</v>
      </c>
      <c r="K304" s="44">
        <f>(M303-M302)/(J303-J302)</f>
        <v>0.3826254826254891</v>
      </c>
      <c r="L304" s="9"/>
      <c r="M304" s="9"/>
      <c r="N304" s="9"/>
    </row>
    <row r="305" spans="1:8" ht="15">
      <c r="A305" s="9"/>
      <c r="B305" s="9"/>
      <c r="C305" s="9"/>
      <c r="D305" s="9"/>
      <c r="E305" s="9"/>
      <c r="F305" s="9"/>
      <c r="G305" s="9"/>
      <c r="H305" s="9"/>
    </row>
    <row r="306" spans="1:8" ht="15">
      <c r="A306" s="9"/>
      <c r="B306" s="9"/>
      <c r="C306" s="9"/>
      <c r="D306" s="9"/>
      <c r="E306" s="9"/>
      <c r="F306" s="9"/>
      <c r="G306" s="9"/>
      <c r="H306" s="9"/>
    </row>
    <row r="307" spans="1:8" ht="15">
      <c r="A307" s="9"/>
      <c r="B307" s="9"/>
      <c r="C307" s="9"/>
      <c r="D307" s="9"/>
      <c r="E307" s="9"/>
      <c r="F307" s="9"/>
      <c r="G307" s="9"/>
      <c r="H307" s="9"/>
    </row>
    <row r="308" spans="1:8" ht="15">
      <c r="A308" s="9"/>
      <c r="B308" s="9"/>
      <c r="C308" s="9"/>
      <c r="D308" s="9"/>
      <c r="E308" s="9"/>
      <c r="F308" s="9"/>
      <c r="G308" s="9"/>
      <c r="H308" s="9"/>
    </row>
    <row r="309" spans="1:8" ht="15">
      <c r="A309" s="9"/>
      <c r="B309" s="9"/>
      <c r="C309" s="9"/>
      <c r="D309" s="9"/>
      <c r="E309" s="9"/>
      <c r="F309" s="9"/>
      <c r="G309" s="9"/>
      <c r="H309" s="9"/>
    </row>
  </sheetData>
  <sheetProtection/>
  <mergeCells count="27">
    <mergeCell ref="D141:E141"/>
    <mergeCell ref="H141:I141"/>
    <mergeCell ref="S138:T138"/>
    <mergeCell ref="D140:E140"/>
    <mergeCell ref="H140:I140"/>
    <mergeCell ref="U45:V45"/>
    <mergeCell ref="S122:T122"/>
    <mergeCell ref="G84:H84"/>
    <mergeCell ref="I84:J84"/>
    <mergeCell ref="W122:X122"/>
    <mergeCell ref="S123:T123"/>
    <mergeCell ref="W123:X123"/>
    <mergeCell ref="S137:T137"/>
    <mergeCell ref="W137:X137"/>
    <mergeCell ref="W138:X138"/>
    <mergeCell ref="Y157:Z157"/>
    <mergeCell ref="M156:N156"/>
    <mergeCell ref="Q156:R156"/>
    <mergeCell ref="U156:V156"/>
    <mergeCell ref="Y156:Z156"/>
    <mergeCell ref="M157:N157"/>
    <mergeCell ref="U157:V157"/>
    <mergeCell ref="D247:E247"/>
    <mergeCell ref="D256:E256"/>
    <mergeCell ref="D265:E265"/>
    <mergeCell ref="D274:E274"/>
    <mergeCell ref="Q157:R15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K73"/>
  <sheetViews>
    <sheetView zoomScalePageLayoutView="0" workbookViewId="0" topLeftCell="A1">
      <selection activeCell="N18" sqref="N18"/>
    </sheetView>
  </sheetViews>
  <sheetFormatPr defaultColWidth="9.140625" defaultRowHeight="15"/>
  <sheetData>
    <row r="1" spans="2:11" ht="15">
      <c r="B1" s="426" t="s">
        <v>134</v>
      </c>
      <c r="C1" s="426"/>
      <c r="D1" s="426"/>
      <c r="E1" s="426"/>
      <c r="F1" s="426"/>
      <c r="G1" s="426"/>
      <c r="H1" s="426"/>
      <c r="I1" s="426"/>
      <c r="J1" s="426"/>
      <c r="K1" s="426"/>
    </row>
    <row r="2" spans="2:11" ht="15">
      <c r="B2" s="426" t="s">
        <v>135</v>
      </c>
      <c r="C2" s="426"/>
      <c r="D2" s="426"/>
      <c r="E2" s="426"/>
      <c r="F2" s="426"/>
      <c r="G2" s="426"/>
      <c r="H2" s="426"/>
      <c r="I2" s="426"/>
      <c r="J2" s="426"/>
      <c r="K2" s="426"/>
    </row>
    <row r="3" spans="2:11" ht="15">
      <c r="B3" s="426" t="s">
        <v>178</v>
      </c>
      <c r="C3" s="426"/>
      <c r="D3" s="426"/>
      <c r="E3" s="426"/>
      <c r="F3" s="426"/>
      <c r="G3" s="426"/>
      <c r="H3" s="426"/>
      <c r="I3" s="426"/>
      <c r="J3" s="426"/>
      <c r="K3" s="426"/>
    </row>
    <row r="4" spans="2:11" ht="15">
      <c r="B4" s="424" t="s">
        <v>136</v>
      </c>
      <c r="C4" s="424" t="s">
        <v>137</v>
      </c>
      <c r="D4" s="424" t="s">
        <v>138</v>
      </c>
      <c r="E4" s="424" t="s">
        <v>139</v>
      </c>
      <c r="F4" s="427"/>
      <c r="G4" s="428" t="s">
        <v>140</v>
      </c>
      <c r="H4" s="428"/>
      <c r="I4" s="424" t="s">
        <v>141</v>
      </c>
      <c r="J4" s="424" t="s">
        <v>142</v>
      </c>
      <c r="K4" s="425" t="s">
        <v>143</v>
      </c>
    </row>
    <row r="5" spans="2:11" ht="28.5">
      <c r="B5" s="424"/>
      <c r="C5" s="424"/>
      <c r="D5" s="424"/>
      <c r="E5" s="424"/>
      <c r="F5" s="427"/>
      <c r="G5" s="85" t="s">
        <v>175</v>
      </c>
      <c r="H5" s="86" t="s">
        <v>176</v>
      </c>
      <c r="I5" s="424"/>
      <c r="J5" s="424"/>
      <c r="K5" s="425"/>
    </row>
    <row r="6" spans="2:11" ht="15"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</row>
    <row r="7" spans="2:11" ht="15">
      <c r="B7" s="423" t="s">
        <v>144</v>
      </c>
      <c r="C7" s="423"/>
      <c r="D7" s="423"/>
      <c r="E7" s="423"/>
      <c r="F7" s="423"/>
      <c r="G7" s="423"/>
      <c r="H7" s="423"/>
      <c r="I7" s="423"/>
      <c r="J7" s="423"/>
      <c r="K7" s="423"/>
    </row>
    <row r="8" spans="2:11" ht="15">
      <c r="B8" s="91"/>
      <c r="C8" s="89">
        <v>9522664</v>
      </c>
      <c r="D8" s="124" t="s">
        <v>179</v>
      </c>
      <c r="E8" s="91"/>
      <c r="F8" s="88"/>
      <c r="G8" s="14">
        <v>7316.31</v>
      </c>
      <c r="H8" s="14">
        <v>7317.33</v>
      </c>
      <c r="I8" s="92">
        <f>H8-G8</f>
        <v>1.019999999999527</v>
      </c>
      <c r="J8" s="135">
        <v>20</v>
      </c>
      <c r="K8" s="27">
        <f>I8*J8</f>
        <v>20.39999999999054</v>
      </c>
    </row>
    <row r="9" spans="2:11" ht="15">
      <c r="B9" s="88">
        <v>1</v>
      </c>
      <c r="C9" s="141"/>
      <c r="D9" s="124" t="s">
        <v>180</v>
      </c>
      <c r="E9" s="93"/>
      <c r="F9" s="88"/>
      <c r="G9" s="15">
        <v>2238.7</v>
      </c>
      <c r="H9" s="15">
        <v>2239.2</v>
      </c>
      <c r="I9" s="123">
        <f>H9-G9</f>
        <v>0.5</v>
      </c>
      <c r="J9" s="142">
        <v>20</v>
      </c>
      <c r="K9" s="102">
        <f>I9*J9</f>
        <v>10</v>
      </c>
    </row>
    <row r="10" spans="2:11" ht="15">
      <c r="B10" s="88">
        <v>2</v>
      </c>
      <c r="C10" s="141">
        <v>9522640</v>
      </c>
      <c r="D10" s="122" t="s">
        <v>174</v>
      </c>
      <c r="E10" s="93"/>
      <c r="F10" s="88"/>
      <c r="G10" s="15">
        <v>4059.36</v>
      </c>
      <c r="H10" s="15">
        <v>4063.24</v>
      </c>
      <c r="I10" s="123">
        <f>H10-G10</f>
        <v>3.8799999999996544</v>
      </c>
      <c r="J10" s="102">
        <v>8</v>
      </c>
      <c r="K10" s="102">
        <f>I10*J10</f>
        <v>31.039999999997235</v>
      </c>
    </row>
    <row r="11" spans="2:11" ht="15">
      <c r="B11" s="88">
        <v>3</v>
      </c>
      <c r="C11" s="93"/>
      <c r="D11" s="124" t="s">
        <v>180</v>
      </c>
      <c r="E11" s="93"/>
      <c r="F11" s="88"/>
      <c r="G11" s="15">
        <v>6015.6</v>
      </c>
      <c r="H11" s="15">
        <v>6017.3</v>
      </c>
      <c r="I11" s="123">
        <f>H11-G11</f>
        <v>1.699999999999818</v>
      </c>
      <c r="J11" s="102">
        <v>8</v>
      </c>
      <c r="K11" s="102">
        <f>I11*J11</f>
        <v>13.599999999998545</v>
      </c>
    </row>
    <row r="12" spans="2:11" ht="15">
      <c r="B12" s="88"/>
      <c r="C12" s="93"/>
      <c r="D12" s="93"/>
      <c r="E12" s="93"/>
      <c r="F12" s="95" t="s">
        <v>145</v>
      </c>
      <c r="G12" s="88"/>
      <c r="H12" s="88"/>
      <c r="I12" s="88"/>
      <c r="J12" s="88"/>
      <c r="K12" s="96">
        <f>K8+K10</f>
        <v>51.439999999987776</v>
      </c>
    </row>
    <row r="13" spans="2:11" ht="15">
      <c r="B13" s="423" t="s">
        <v>146</v>
      </c>
      <c r="C13" s="423"/>
      <c r="D13" s="423"/>
      <c r="E13" s="423"/>
      <c r="F13" s="423"/>
      <c r="G13" s="423"/>
      <c r="H13" s="423"/>
      <c r="I13" s="423"/>
      <c r="J13" s="423"/>
      <c r="K13" s="423"/>
    </row>
    <row r="14" spans="2:11" ht="15">
      <c r="B14" s="88">
        <v>4</v>
      </c>
      <c r="C14" s="88"/>
      <c r="D14" s="90" t="s">
        <v>7</v>
      </c>
      <c r="E14" s="88"/>
      <c r="F14" s="88"/>
      <c r="G14" s="15">
        <v>7967.3</v>
      </c>
      <c r="H14" s="15">
        <v>7967.3</v>
      </c>
      <c r="I14" s="123">
        <f>H14-G14</f>
        <v>0</v>
      </c>
      <c r="J14" s="102">
        <v>0.04</v>
      </c>
      <c r="K14" s="123">
        <f>I14*J14</f>
        <v>0</v>
      </c>
    </row>
    <row r="15" spans="2:11" ht="15">
      <c r="B15" s="88">
        <v>5</v>
      </c>
      <c r="C15" s="88"/>
      <c r="D15" s="90" t="s">
        <v>8</v>
      </c>
      <c r="E15" s="88"/>
      <c r="F15" s="88"/>
      <c r="G15" s="136">
        <v>2060.9</v>
      </c>
      <c r="H15" s="136">
        <v>2061.5</v>
      </c>
      <c r="I15" s="103">
        <f>H15-G15</f>
        <v>0.599999999999909</v>
      </c>
      <c r="J15" s="102">
        <v>0.04</v>
      </c>
      <c r="K15" s="123">
        <f>I15*J15</f>
        <v>0.02399999999999636</v>
      </c>
    </row>
    <row r="16" spans="2:11" ht="15">
      <c r="B16" s="88">
        <v>6</v>
      </c>
      <c r="C16" s="88"/>
      <c r="D16" s="90" t="s">
        <v>181</v>
      </c>
      <c r="E16" s="88"/>
      <c r="F16" s="88"/>
      <c r="G16" s="130">
        <v>0</v>
      </c>
      <c r="H16" s="130">
        <v>0</v>
      </c>
      <c r="I16" s="123">
        <f>H16-G16</f>
        <v>0</v>
      </c>
      <c r="J16" s="102">
        <v>0.02</v>
      </c>
      <c r="K16" s="102">
        <f>I16*J16</f>
        <v>0</v>
      </c>
    </row>
    <row r="17" spans="2:11" ht="15">
      <c r="B17" s="88"/>
      <c r="C17" s="88"/>
      <c r="D17" s="88"/>
      <c r="E17" s="88"/>
      <c r="F17" s="95" t="s">
        <v>145</v>
      </c>
      <c r="G17" s="88"/>
      <c r="H17" s="88"/>
      <c r="I17" s="88"/>
      <c r="J17" s="88"/>
      <c r="K17" s="96">
        <f>K14+K15</f>
        <v>0.02399999999999636</v>
      </c>
    </row>
    <row r="18" spans="2:11" ht="15">
      <c r="B18" s="423" t="s">
        <v>147</v>
      </c>
      <c r="C18" s="423"/>
      <c r="D18" s="423"/>
      <c r="E18" s="423"/>
      <c r="F18" s="423"/>
      <c r="G18" s="423"/>
      <c r="H18" s="423"/>
      <c r="I18" s="423"/>
      <c r="J18" s="423"/>
      <c r="K18" s="423"/>
    </row>
    <row r="19" spans="2:11" ht="15">
      <c r="B19" s="91"/>
      <c r="C19" s="143">
        <v>1317742</v>
      </c>
      <c r="D19" s="90" t="s">
        <v>171</v>
      </c>
      <c r="E19" s="91"/>
      <c r="F19" s="99" t="s">
        <v>148</v>
      </c>
      <c r="G19" s="103">
        <v>1.583</v>
      </c>
      <c r="H19" s="103">
        <v>1.704</v>
      </c>
      <c r="I19" s="123">
        <f aca="true" t="shared" si="0" ref="I19:I56">H19-G19</f>
        <v>0.121</v>
      </c>
      <c r="J19" s="102">
        <v>2</v>
      </c>
      <c r="K19" s="101">
        <f aca="true" t="shared" si="1" ref="K19:K56">I19*J19</f>
        <v>0.242</v>
      </c>
    </row>
    <row r="20" spans="2:11" ht="15">
      <c r="B20" s="91"/>
      <c r="C20" s="143"/>
      <c r="D20" s="90"/>
      <c r="E20" s="91"/>
      <c r="F20" s="99"/>
      <c r="G20" s="103">
        <v>0.054</v>
      </c>
      <c r="H20" s="103">
        <v>0.059</v>
      </c>
      <c r="I20" s="123">
        <f t="shared" si="0"/>
        <v>0.0049999999999999975</v>
      </c>
      <c r="J20" s="102">
        <v>2</v>
      </c>
      <c r="K20" s="101">
        <f t="shared" si="1"/>
        <v>0.009999999999999995</v>
      </c>
    </row>
    <row r="21" spans="2:11" ht="15">
      <c r="B21" s="91"/>
      <c r="C21" s="143" t="s">
        <v>182</v>
      </c>
      <c r="D21" s="90" t="s">
        <v>183</v>
      </c>
      <c r="E21" s="91"/>
      <c r="F21" s="99" t="s">
        <v>148</v>
      </c>
      <c r="G21" s="14">
        <v>849.37</v>
      </c>
      <c r="H21" s="14">
        <v>849.39</v>
      </c>
      <c r="I21" s="123">
        <f t="shared" si="0"/>
        <v>0.01999999999998181</v>
      </c>
      <c r="J21" s="102">
        <v>1</v>
      </c>
      <c r="K21" s="101">
        <f t="shared" si="1"/>
        <v>0.01999999999998181</v>
      </c>
    </row>
    <row r="22" spans="2:11" ht="15">
      <c r="B22" s="91"/>
      <c r="C22" s="143"/>
      <c r="D22" s="90"/>
      <c r="E22" s="91"/>
      <c r="F22" s="99"/>
      <c r="G22" s="15">
        <v>562.06</v>
      </c>
      <c r="H22" s="15">
        <v>562.07</v>
      </c>
      <c r="I22" s="123">
        <f t="shared" si="0"/>
        <v>0.010000000000104592</v>
      </c>
      <c r="J22" s="102">
        <v>1</v>
      </c>
      <c r="K22" s="101">
        <f t="shared" si="1"/>
        <v>0.010000000000104592</v>
      </c>
    </row>
    <row r="23" spans="2:11" ht="15">
      <c r="B23" s="119"/>
      <c r="C23" s="144" t="s">
        <v>184</v>
      </c>
      <c r="D23" s="105" t="s">
        <v>18</v>
      </c>
      <c r="E23" s="119"/>
      <c r="F23" s="145" t="s">
        <v>148</v>
      </c>
      <c r="G23" s="103">
        <v>0.869</v>
      </c>
      <c r="H23" s="103">
        <v>0.934</v>
      </c>
      <c r="I23" s="123">
        <f t="shared" si="0"/>
        <v>0.06500000000000006</v>
      </c>
      <c r="J23" s="101">
        <v>2</v>
      </c>
      <c r="K23" s="101">
        <f t="shared" si="1"/>
        <v>0.13000000000000012</v>
      </c>
    </row>
    <row r="24" spans="2:11" ht="15">
      <c r="B24" s="119"/>
      <c r="C24" s="146"/>
      <c r="D24" s="105"/>
      <c r="E24" s="119"/>
      <c r="F24" s="145"/>
      <c r="G24" s="103">
        <v>0.473</v>
      </c>
      <c r="H24" s="103">
        <v>0.509</v>
      </c>
      <c r="I24" s="123">
        <f t="shared" si="0"/>
        <v>0.03600000000000003</v>
      </c>
      <c r="J24" s="101">
        <v>2</v>
      </c>
      <c r="K24" s="101">
        <f t="shared" si="1"/>
        <v>0.07200000000000006</v>
      </c>
    </row>
    <row r="25" spans="2:11" ht="15">
      <c r="B25" s="119"/>
      <c r="C25" s="146">
        <v>1201022</v>
      </c>
      <c r="D25" s="105" t="s">
        <v>168</v>
      </c>
      <c r="E25" s="119"/>
      <c r="F25" s="145" t="s">
        <v>148</v>
      </c>
      <c r="G25" s="103">
        <v>1.441</v>
      </c>
      <c r="H25" s="103">
        <v>1.585</v>
      </c>
      <c r="I25" s="123">
        <f t="shared" si="0"/>
        <v>0.1439999999999999</v>
      </c>
      <c r="J25" s="101">
        <v>3</v>
      </c>
      <c r="K25" s="101">
        <f t="shared" si="1"/>
        <v>0.4319999999999997</v>
      </c>
    </row>
    <row r="26" spans="2:11" ht="15">
      <c r="B26" s="119"/>
      <c r="C26" s="146"/>
      <c r="D26" s="105"/>
      <c r="E26" s="119"/>
      <c r="F26" s="145"/>
      <c r="G26" s="103">
        <v>2.278</v>
      </c>
      <c r="H26" s="103">
        <v>2.472</v>
      </c>
      <c r="I26" s="123">
        <f t="shared" si="0"/>
        <v>0.19399999999999995</v>
      </c>
      <c r="J26" s="101">
        <v>3</v>
      </c>
      <c r="K26" s="101">
        <f t="shared" si="1"/>
        <v>0.5819999999999999</v>
      </c>
    </row>
    <row r="27" spans="2:11" ht="15">
      <c r="B27" s="91"/>
      <c r="C27" s="143" t="s">
        <v>185</v>
      </c>
      <c r="D27" s="90" t="s">
        <v>20</v>
      </c>
      <c r="E27" s="91"/>
      <c r="F27" s="99" t="s">
        <v>148</v>
      </c>
      <c r="G27" s="15">
        <v>30.636</v>
      </c>
      <c r="H27" s="15">
        <v>32.993</v>
      </c>
      <c r="I27" s="123">
        <f t="shared" si="0"/>
        <v>2.357000000000003</v>
      </c>
      <c r="J27" s="102">
        <v>2</v>
      </c>
      <c r="K27" s="101">
        <f t="shared" si="1"/>
        <v>4.714000000000006</v>
      </c>
    </row>
    <row r="28" spans="2:11" ht="15">
      <c r="B28" s="91"/>
      <c r="C28" s="143"/>
      <c r="D28" s="90"/>
      <c r="E28" s="91"/>
      <c r="F28" s="99"/>
      <c r="G28" s="15">
        <v>10.696</v>
      </c>
      <c r="H28" s="15">
        <v>11.554</v>
      </c>
      <c r="I28" s="123">
        <f t="shared" si="0"/>
        <v>0.8580000000000005</v>
      </c>
      <c r="J28" s="102">
        <v>2</v>
      </c>
      <c r="K28" s="101">
        <f t="shared" si="1"/>
        <v>1.716000000000001</v>
      </c>
    </row>
    <row r="29" spans="2:11" ht="15">
      <c r="B29" s="91"/>
      <c r="C29" s="143" t="s">
        <v>186</v>
      </c>
      <c r="D29" s="105" t="s">
        <v>161</v>
      </c>
      <c r="E29" s="91"/>
      <c r="F29" s="99" t="s">
        <v>148</v>
      </c>
      <c r="G29" s="15">
        <v>9155.758</v>
      </c>
      <c r="H29" s="15">
        <v>9157</v>
      </c>
      <c r="I29" s="123">
        <f t="shared" si="0"/>
        <v>1.2420000000001892</v>
      </c>
      <c r="J29" s="142">
        <v>6</v>
      </c>
      <c r="K29" s="101">
        <f t="shared" si="1"/>
        <v>7.452000000001135</v>
      </c>
    </row>
    <row r="30" spans="2:11" ht="15">
      <c r="B30" s="91"/>
      <c r="C30" s="143"/>
      <c r="D30" s="105"/>
      <c r="E30" s="91"/>
      <c r="F30" s="99"/>
      <c r="G30" s="15">
        <v>1990.312</v>
      </c>
      <c r="H30" s="15">
        <v>1991</v>
      </c>
      <c r="I30" s="123">
        <f t="shared" si="0"/>
        <v>0.6880000000001019</v>
      </c>
      <c r="J30" s="142">
        <v>6</v>
      </c>
      <c r="K30" s="101">
        <f t="shared" si="1"/>
        <v>4.128000000000611</v>
      </c>
    </row>
    <row r="31" spans="2:11" ht="15">
      <c r="B31" s="91"/>
      <c r="C31" s="143" t="s">
        <v>187</v>
      </c>
      <c r="D31" s="90" t="s">
        <v>46</v>
      </c>
      <c r="E31" s="91"/>
      <c r="F31" s="99" t="s">
        <v>148</v>
      </c>
      <c r="G31" s="15">
        <v>99.704</v>
      </c>
      <c r="H31" s="15">
        <v>100.085</v>
      </c>
      <c r="I31" s="123">
        <f t="shared" si="0"/>
        <v>0.3810000000000002</v>
      </c>
      <c r="J31" s="102">
        <v>3</v>
      </c>
      <c r="K31" s="101">
        <f t="shared" si="1"/>
        <v>1.1430000000000007</v>
      </c>
    </row>
    <row r="32" spans="2:11" ht="15">
      <c r="B32" s="91"/>
      <c r="C32" s="143"/>
      <c r="D32" s="90"/>
      <c r="E32" s="91"/>
      <c r="F32" s="99"/>
      <c r="G32" s="15">
        <v>45.304</v>
      </c>
      <c r="H32" s="15">
        <v>45.355</v>
      </c>
      <c r="I32" s="123">
        <f t="shared" si="0"/>
        <v>0.05099999999999483</v>
      </c>
      <c r="J32" s="102">
        <v>3</v>
      </c>
      <c r="K32" s="101">
        <f t="shared" si="1"/>
        <v>0.15299999999998448</v>
      </c>
    </row>
    <row r="33" spans="2:11" ht="15">
      <c r="B33" s="119"/>
      <c r="C33" s="144" t="s">
        <v>188</v>
      </c>
      <c r="D33" s="105" t="s">
        <v>166</v>
      </c>
      <c r="E33" s="119"/>
      <c r="F33" s="145" t="s">
        <v>148</v>
      </c>
      <c r="G33" s="103">
        <v>1.521</v>
      </c>
      <c r="H33" s="103">
        <v>1.649</v>
      </c>
      <c r="I33" s="123">
        <f t="shared" si="0"/>
        <v>0.1280000000000001</v>
      </c>
      <c r="J33" s="102">
        <v>2</v>
      </c>
      <c r="K33" s="101">
        <f t="shared" si="1"/>
        <v>0.2560000000000002</v>
      </c>
    </row>
    <row r="34" spans="2:11" ht="15">
      <c r="B34" s="119"/>
      <c r="C34" s="146"/>
      <c r="D34" s="105"/>
      <c r="E34" s="119"/>
      <c r="F34" s="145"/>
      <c r="G34" s="103">
        <v>0.174</v>
      </c>
      <c r="H34" s="103">
        <v>0.187</v>
      </c>
      <c r="I34" s="123">
        <f t="shared" si="0"/>
        <v>0.013000000000000012</v>
      </c>
      <c r="J34" s="102">
        <v>2</v>
      </c>
      <c r="K34" s="101">
        <f t="shared" si="1"/>
        <v>0.026000000000000023</v>
      </c>
    </row>
    <row r="35" spans="2:11" ht="15">
      <c r="B35" s="91"/>
      <c r="C35" s="143">
        <v>258238</v>
      </c>
      <c r="D35" s="90" t="s">
        <v>21</v>
      </c>
      <c r="E35" s="91"/>
      <c r="F35" s="99" t="s">
        <v>148</v>
      </c>
      <c r="G35" s="147">
        <v>0</v>
      </c>
      <c r="H35" s="147">
        <v>0</v>
      </c>
      <c r="I35" s="123">
        <f t="shared" si="0"/>
        <v>0</v>
      </c>
      <c r="J35" s="102">
        <v>2</v>
      </c>
      <c r="K35" s="101">
        <f t="shared" si="1"/>
        <v>0</v>
      </c>
    </row>
    <row r="36" spans="2:11" ht="15">
      <c r="B36" s="91"/>
      <c r="C36" s="143"/>
      <c r="D36" s="90"/>
      <c r="E36" s="91"/>
      <c r="F36" s="99"/>
      <c r="G36" s="147">
        <v>0</v>
      </c>
      <c r="H36" s="147">
        <v>0</v>
      </c>
      <c r="I36" s="123">
        <f t="shared" si="0"/>
        <v>0</v>
      </c>
      <c r="J36" s="102">
        <v>2</v>
      </c>
      <c r="K36" s="101">
        <f t="shared" si="1"/>
        <v>0</v>
      </c>
    </row>
    <row r="37" spans="2:11" ht="15">
      <c r="B37" s="91"/>
      <c r="C37" s="143" t="s">
        <v>189</v>
      </c>
      <c r="D37" s="90" t="s">
        <v>149</v>
      </c>
      <c r="E37" s="91"/>
      <c r="F37" s="99" t="s">
        <v>148</v>
      </c>
      <c r="G37" s="15">
        <v>7472.542</v>
      </c>
      <c r="H37" s="15">
        <v>7478.412</v>
      </c>
      <c r="I37" s="123">
        <f t="shared" si="0"/>
        <v>5.869999999999891</v>
      </c>
      <c r="J37" s="102">
        <v>2</v>
      </c>
      <c r="K37" s="101">
        <f t="shared" si="1"/>
        <v>11.739999999999782</v>
      </c>
    </row>
    <row r="38" spans="2:11" ht="15">
      <c r="B38" s="91"/>
      <c r="C38" s="143"/>
      <c r="D38" s="90"/>
      <c r="E38" s="91"/>
      <c r="F38" s="99"/>
      <c r="G38" s="15">
        <v>2181.742</v>
      </c>
      <c r="H38" s="15">
        <v>2183.878</v>
      </c>
      <c r="I38" s="123">
        <f t="shared" si="0"/>
        <v>2.1359999999999673</v>
      </c>
      <c r="J38" s="102">
        <v>2</v>
      </c>
      <c r="K38" s="101">
        <f t="shared" si="1"/>
        <v>4.2719999999999345</v>
      </c>
    </row>
    <row r="39" spans="2:11" ht="15">
      <c r="B39" s="91"/>
      <c r="C39" s="143"/>
      <c r="D39" s="90" t="s">
        <v>23</v>
      </c>
      <c r="E39" s="91"/>
      <c r="F39" s="99"/>
      <c r="G39" s="15">
        <v>0</v>
      </c>
      <c r="H39" s="15">
        <v>0</v>
      </c>
      <c r="I39" s="123">
        <f t="shared" si="0"/>
        <v>0</v>
      </c>
      <c r="J39" s="102">
        <v>1</v>
      </c>
      <c r="K39" s="101">
        <f t="shared" si="1"/>
        <v>0</v>
      </c>
    </row>
    <row r="40" spans="2:11" ht="15">
      <c r="B40" s="91"/>
      <c r="C40" s="143"/>
      <c r="D40" s="90"/>
      <c r="E40" s="91"/>
      <c r="F40" s="99"/>
      <c r="G40" s="15">
        <v>0</v>
      </c>
      <c r="H40" s="15">
        <v>0</v>
      </c>
      <c r="I40" s="123">
        <f t="shared" si="0"/>
        <v>0</v>
      </c>
      <c r="J40" s="102">
        <v>1</v>
      </c>
      <c r="K40" s="101">
        <f t="shared" si="1"/>
        <v>0</v>
      </c>
    </row>
    <row r="41" spans="2:11" ht="15">
      <c r="B41" s="91"/>
      <c r="C41" s="143" t="s">
        <v>190</v>
      </c>
      <c r="D41" s="90" t="s">
        <v>24</v>
      </c>
      <c r="E41" s="91"/>
      <c r="F41" s="99" t="s">
        <v>148</v>
      </c>
      <c r="G41" s="15">
        <v>9743.113</v>
      </c>
      <c r="H41" s="15">
        <v>9746.281</v>
      </c>
      <c r="I41" s="123">
        <f t="shared" si="0"/>
        <v>3.1680000000014843</v>
      </c>
      <c r="J41" s="102">
        <v>2</v>
      </c>
      <c r="K41" s="101">
        <f t="shared" si="1"/>
        <v>6.336000000002969</v>
      </c>
    </row>
    <row r="42" spans="2:11" ht="15">
      <c r="B42" s="91"/>
      <c r="C42" s="143"/>
      <c r="D42" s="90"/>
      <c r="E42" s="91"/>
      <c r="F42" s="99"/>
      <c r="G42" s="15">
        <v>1868.146</v>
      </c>
      <c r="H42" s="15">
        <v>1869.518</v>
      </c>
      <c r="I42" s="123">
        <f t="shared" si="0"/>
        <v>1.372000000000071</v>
      </c>
      <c r="J42" s="102">
        <v>2</v>
      </c>
      <c r="K42" s="101">
        <f t="shared" si="1"/>
        <v>2.744000000000142</v>
      </c>
    </row>
    <row r="43" spans="2:11" ht="15">
      <c r="B43" s="91"/>
      <c r="C43" s="143" t="s">
        <v>191</v>
      </c>
      <c r="D43" s="90" t="s">
        <v>25</v>
      </c>
      <c r="E43" s="91"/>
      <c r="F43" s="99" t="s">
        <v>148</v>
      </c>
      <c r="G43" s="15">
        <v>0.267</v>
      </c>
      <c r="H43" s="147">
        <v>0.291</v>
      </c>
      <c r="I43" s="123">
        <f t="shared" si="0"/>
        <v>0.023999999999999966</v>
      </c>
      <c r="J43" s="102">
        <v>3</v>
      </c>
      <c r="K43" s="101">
        <f t="shared" si="1"/>
        <v>0.0719999999999999</v>
      </c>
    </row>
    <row r="44" spans="2:11" ht="15">
      <c r="B44" s="91"/>
      <c r="C44" s="143"/>
      <c r="D44" s="90"/>
      <c r="E44" s="91"/>
      <c r="F44" s="99"/>
      <c r="G44" s="15">
        <v>0.018</v>
      </c>
      <c r="H44" s="15">
        <v>0.021</v>
      </c>
      <c r="I44" s="123">
        <f t="shared" si="0"/>
        <v>0.0030000000000000027</v>
      </c>
      <c r="J44" s="102">
        <v>3</v>
      </c>
      <c r="K44" s="101">
        <f t="shared" si="1"/>
        <v>0.009000000000000008</v>
      </c>
    </row>
    <row r="45" spans="2:11" ht="15">
      <c r="B45" s="91"/>
      <c r="C45" s="143" t="s">
        <v>192</v>
      </c>
      <c r="D45" s="90" t="s">
        <v>26</v>
      </c>
      <c r="E45" s="91"/>
      <c r="F45" s="99" t="s">
        <v>148</v>
      </c>
      <c r="G45" s="15">
        <v>8937.81</v>
      </c>
      <c r="H45" s="15">
        <v>8937.81</v>
      </c>
      <c r="I45" s="123">
        <f t="shared" si="0"/>
        <v>0</v>
      </c>
      <c r="J45" s="102">
        <v>3</v>
      </c>
      <c r="K45" s="101">
        <f t="shared" si="1"/>
        <v>0</v>
      </c>
    </row>
    <row r="46" spans="2:11" ht="15">
      <c r="B46" s="91"/>
      <c r="C46" s="143"/>
      <c r="D46" s="90"/>
      <c r="E46" s="91"/>
      <c r="F46" s="99"/>
      <c r="G46" s="15">
        <v>2838.35</v>
      </c>
      <c r="H46" s="15">
        <v>2838.35</v>
      </c>
      <c r="I46" s="123">
        <f t="shared" si="0"/>
        <v>0</v>
      </c>
      <c r="J46" s="102">
        <v>3</v>
      </c>
      <c r="K46" s="101">
        <f t="shared" si="1"/>
        <v>0</v>
      </c>
    </row>
    <row r="47" spans="2:11" ht="15">
      <c r="B47" s="91"/>
      <c r="C47" s="143">
        <v>132530</v>
      </c>
      <c r="D47" s="90" t="s">
        <v>27</v>
      </c>
      <c r="E47" s="91"/>
      <c r="F47" s="99"/>
      <c r="G47" s="15">
        <v>0</v>
      </c>
      <c r="H47" s="15">
        <v>0</v>
      </c>
      <c r="I47" s="123">
        <f t="shared" si="0"/>
        <v>0</v>
      </c>
      <c r="J47" s="102">
        <v>1</v>
      </c>
      <c r="K47" s="101">
        <f t="shared" si="1"/>
        <v>0</v>
      </c>
    </row>
    <row r="48" spans="2:11" ht="15">
      <c r="B48" s="91"/>
      <c r="C48" s="143"/>
      <c r="D48" s="90"/>
      <c r="E48" s="91"/>
      <c r="F48" s="99"/>
      <c r="G48" s="15">
        <v>0</v>
      </c>
      <c r="H48" s="15">
        <v>0</v>
      </c>
      <c r="I48" s="123">
        <f t="shared" si="0"/>
        <v>0</v>
      </c>
      <c r="J48" s="102">
        <v>1</v>
      </c>
      <c r="K48" s="101">
        <f t="shared" si="1"/>
        <v>0</v>
      </c>
    </row>
    <row r="49" spans="2:11" ht="15">
      <c r="B49" s="91"/>
      <c r="C49" s="143" t="s">
        <v>193</v>
      </c>
      <c r="D49" s="90" t="s">
        <v>52</v>
      </c>
      <c r="E49" s="91"/>
      <c r="F49" s="99" t="s">
        <v>148</v>
      </c>
      <c r="G49" s="103">
        <v>10.619</v>
      </c>
      <c r="H49" s="103">
        <v>11.808</v>
      </c>
      <c r="I49" s="123">
        <f t="shared" si="0"/>
        <v>1.189</v>
      </c>
      <c r="J49" s="102">
        <v>1</v>
      </c>
      <c r="K49" s="101">
        <f t="shared" si="1"/>
        <v>1.189</v>
      </c>
    </row>
    <row r="50" spans="2:11" ht="15">
      <c r="B50" s="88">
        <v>7</v>
      </c>
      <c r="C50" s="148"/>
      <c r="D50" s="90"/>
      <c r="E50" s="93"/>
      <c r="F50" s="13"/>
      <c r="G50" s="15">
        <v>4.662</v>
      </c>
      <c r="H50" s="15">
        <v>5.209</v>
      </c>
      <c r="I50" s="123">
        <f t="shared" si="0"/>
        <v>0.5469999999999997</v>
      </c>
      <c r="J50" s="102">
        <v>1</v>
      </c>
      <c r="K50" s="101">
        <f t="shared" si="1"/>
        <v>0.5469999999999997</v>
      </c>
    </row>
    <row r="51" spans="2:11" ht="15">
      <c r="B51" s="88">
        <v>8</v>
      </c>
      <c r="C51" s="148">
        <v>43540</v>
      </c>
      <c r="D51" s="90" t="s">
        <v>51</v>
      </c>
      <c r="E51" s="93"/>
      <c r="F51" s="13" t="s">
        <v>194</v>
      </c>
      <c r="G51" s="15">
        <v>0</v>
      </c>
      <c r="H51" s="15">
        <v>0</v>
      </c>
      <c r="I51" s="123">
        <f t="shared" si="0"/>
        <v>0</v>
      </c>
      <c r="J51" s="102">
        <v>1</v>
      </c>
      <c r="K51" s="101">
        <f t="shared" si="1"/>
        <v>0</v>
      </c>
    </row>
    <row r="52" spans="2:11" ht="15">
      <c r="B52" s="88">
        <v>9</v>
      </c>
      <c r="C52" s="148"/>
      <c r="D52" s="90"/>
      <c r="E52" s="93"/>
      <c r="F52" s="13"/>
      <c r="G52" s="15">
        <v>0</v>
      </c>
      <c r="H52" s="15">
        <v>0</v>
      </c>
      <c r="I52" s="123">
        <f t="shared" si="0"/>
        <v>0</v>
      </c>
      <c r="J52" s="102">
        <v>1</v>
      </c>
      <c r="K52" s="101">
        <f t="shared" si="1"/>
        <v>0</v>
      </c>
    </row>
    <row r="53" spans="2:11" ht="15">
      <c r="B53" s="88">
        <v>10</v>
      </c>
      <c r="C53" s="148">
        <v>1433590</v>
      </c>
      <c r="D53" s="90" t="s">
        <v>50</v>
      </c>
      <c r="E53" s="93"/>
      <c r="F53" s="13" t="s">
        <v>195</v>
      </c>
      <c r="G53" s="15">
        <v>0</v>
      </c>
      <c r="H53" s="15">
        <v>0</v>
      </c>
      <c r="I53" s="123">
        <f t="shared" si="0"/>
        <v>0</v>
      </c>
      <c r="J53" s="102">
        <v>3</v>
      </c>
      <c r="K53" s="101">
        <f t="shared" si="1"/>
        <v>0</v>
      </c>
    </row>
    <row r="54" spans="2:11" ht="15">
      <c r="B54" s="88">
        <v>11</v>
      </c>
      <c r="C54" s="148"/>
      <c r="D54" s="90"/>
      <c r="E54" s="93"/>
      <c r="F54" s="13"/>
      <c r="G54" s="15">
        <v>0</v>
      </c>
      <c r="H54" s="15">
        <v>0</v>
      </c>
      <c r="I54" s="123">
        <f t="shared" si="0"/>
        <v>0</v>
      </c>
      <c r="J54" s="102">
        <v>3</v>
      </c>
      <c r="K54" s="101">
        <f t="shared" si="1"/>
        <v>0</v>
      </c>
    </row>
    <row r="55" spans="2:11" ht="15">
      <c r="B55" s="88">
        <v>12</v>
      </c>
      <c r="C55" s="143" t="s">
        <v>196</v>
      </c>
      <c r="D55" s="90" t="s">
        <v>49</v>
      </c>
      <c r="E55" s="93"/>
      <c r="F55" s="13" t="s">
        <v>148</v>
      </c>
      <c r="G55" s="15">
        <v>7370.825</v>
      </c>
      <c r="H55" s="15">
        <v>7373.722</v>
      </c>
      <c r="I55" s="123">
        <f t="shared" si="0"/>
        <v>2.8969999999999345</v>
      </c>
      <c r="J55" s="101">
        <v>4</v>
      </c>
      <c r="K55" s="101">
        <f t="shared" si="1"/>
        <v>11.587999999999738</v>
      </c>
    </row>
    <row r="56" spans="2:11" ht="15">
      <c r="B56" s="88">
        <v>13</v>
      </c>
      <c r="C56" s="148"/>
      <c r="D56" s="19"/>
      <c r="E56" s="93"/>
      <c r="F56" s="88"/>
      <c r="G56" s="15">
        <v>1894.37</v>
      </c>
      <c r="H56" s="15">
        <v>1895.74</v>
      </c>
      <c r="I56" s="123">
        <f t="shared" si="0"/>
        <v>1.3700000000001182</v>
      </c>
      <c r="J56" s="102">
        <v>4</v>
      </c>
      <c r="K56" s="101">
        <f t="shared" si="1"/>
        <v>5.480000000000473</v>
      </c>
    </row>
    <row r="57" spans="2:11" ht="15">
      <c r="B57" s="88">
        <v>13</v>
      </c>
      <c r="C57" s="148"/>
      <c r="D57" s="19"/>
      <c r="E57" s="93"/>
      <c r="F57" s="88"/>
      <c r="G57" s="15"/>
      <c r="H57" s="15"/>
      <c r="I57" s="123">
        <f>H57-G57</f>
        <v>0</v>
      </c>
      <c r="J57" s="102">
        <v>4</v>
      </c>
      <c r="K57" s="101">
        <f>I57*J57</f>
        <v>0</v>
      </c>
    </row>
    <row r="58" spans="2:11" ht="15">
      <c r="B58" s="88"/>
      <c r="C58" s="88"/>
      <c r="D58" s="88"/>
      <c r="E58" s="88"/>
      <c r="F58" s="95" t="s">
        <v>145</v>
      </c>
      <c r="G58" s="88"/>
      <c r="H58" s="88"/>
      <c r="I58" s="88"/>
      <c r="J58" s="88"/>
      <c r="K58" s="96">
        <f>K19+K21+K23+K25+K27+K29+K31+K33+K35+K37+K39+K41+K43+K45+K47+K49+K51+K53+K55</f>
        <v>45.31400000000362</v>
      </c>
    </row>
    <row r="59" spans="2:11" ht="15">
      <c r="B59" s="88"/>
      <c r="C59" s="88"/>
      <c r="D59" s="88"/>
      <c r="E59" s="88"/>
      <c r="F59" s="95"/>
      <c r="G59" s="88"/>
      <c r="H59" s="88"/>
      <c r="I59" s="88"/>
      <c r="J59" s="88" t="s">
        <v>151</v>
      </c>
      <c r="K59" s="96">
        <f>K20+K22+K24+K26+K28+K30+K32+K34+K36+K38+K40+K42+K44+K46+K48+K50+K52+K54+K56</f>
        <v>19.74900000000125</v>
      </c>
    </row>
    <row r="60" spans="2:11" ht="15">
      <c r="B60" s="423" t="s">
        <v>150</v>
      </c>
      <c r="C60" s="423"/>
      <c r="D60" s="423"/>
      <c r="E60" s="423"/>
      <c r="F60" s="423"/>
      <c r="G60" s="423"/>
      <c r="H60" s="423"/>
      <c r="I60" s="423"/>
      <c r="J60" s="423"/>
      <c r="K60" s="423"/>
    </row>
    <row r="61" spans="2:11" ht="15">
      <c r="B61" s="88">
        <v>22</v>
      </c>
      <c r="C61" s="91"/>
      <c r="D61" s="91"/>
      <c r="E61" s="91"/>
      <c r="F61" s="106"/>
      <c r="G61" s="91"/>
      <c r="H61" s="91"/>
      <c r="I61" s="91"/>
      <c r="J61" s="91"/>
      <c r="K61" s="107"/>
    </row>
    <row r="62" spans="2:11" ht="15">
      <c r="B62" s="88">
        <v>23</v>
      </c>
      <c r="C62" s="91"/>
      <c r="D62" s="91"/>
      <c r="E62" s="91"/>
      <c r="F62" s="106"/>
      <c r="G62" s="91"/>
      <c r="H62" s="91"/>
      <c r="I62" s="91"/>
      <c r="J62" s="91"/>
      <c r="K62" s="108"/>
    </row>
    <row r="63" spans="2:11" ht="15">
      <c r="B63" s="88"/>
      <c r="C63" s="91"/>
      <c r="D63" s="91"/>
      <c r="E63" s="91"/>
      <c r="F63" s="95" t="s">
        <v>145</v>
      </c>
      <c r="G63" s="88"/>
      <c r="H63" s="88"/>
      <c r="I63" s="88"/>
      <c r="J63" s="88"/>
      <c r="K63" s="109">
        <f>SUM(K61:K62)</f>
        <v>0</v>
      </c>
    </row>
    <row r="64" spans="2:11" ht="15">
      <c r="B64" s="88"/>
      <c r="C64" s="91"/>
      <c r="D64" s="91"/>
      <c r="E64" s="91"/>
      <c r="F64" s="95"/>
      <c r="G64" s="88"/>
      <c r="H64" s="88"/>
      <c r="I64" s="88"/>
      <c r="J64" s="88"/>
      <c r="K64" s="109"/>
    </row>
    <row r="65" spans="2:11" ht="15">
      <c r="B65" s="423" t="s">
        <v>152</v>
      </c>
      <c r="C65" s="423"/>
      <c r="D65" s="423"/>
      <c r="E65" s="423"/>
      <c r="F65" s="423"/>
      <c r="G65" s="423"/>
      <c r="H65" s="423"/>
      <c r="I65" s="423"/>
      <c r="J65" s="423"/>
      <c r="K65" s="423"/>
    </row>
    <row r="66" spans="2:11" ht="15">
      <c r="B66" s="88">
        <v>1</v>
      </c>
      <c r="C66" s="88" t="s">
        <v>153</v>
      </c>
      <c r="D66" s="88"/>
      <c r="E66" s="88"/>
      <c r="F66" s="88"/>
      <c r="G66" s="107"/>
      <c r="H66" s="107"/>
      <c r="I66" s="107"/>
      <c r="J66" s="107"/>
      <c r="K66" s="110">
        <f>K12</f>
        <v>51.439999999987776</v>
      </c>
    </row>
    <row r="67" spans="2:11" ht="15">
      <c r="B67" s="88">
        <v>2</v>
      </c>
      <c r="C67" s="88" t="s">
        <v>154</v>
      </c>
      <c r="D67" s="88"/>
      <c r="E67" s="88"/>
      <c r="F67" s="88"/>
      <c r="G67" s="107"/>
      <c r="H67" s="107"/>
      <c r="I67" s="107"/>
      <c r="J67" s="107"/>
      <c r="K67" s="110">
        <f>K17</f>
        <v>0.02399999999999636</v>
      </c>
    </row>
    <row r="68" spans="2:11" ht="15">
      <c r="B68" s="88">
        <v>3</v>
      </c>
      <c r="C68" s="88" t="s">
        <v>155</v>
      </c>
      <c r="D68" s="88"/>
      <c r="E68" s="88"/>
      <c r="F68" s="88"/>
      <c r="G68" s="107"/>
      <c r="H68" s="107"/>
      <c r="I68" s="107"/>
      <c r="J68" s="107"/>
      <c r="K68" s="110">
        <f>K58</f>
        <v>45.31400000000362</v>
      </c>
    </row>
    <row r="69" spans="2:11" ht="15">
      <c r="B69" s="88">
        <v>4</v>
      </c>
      <c r="C69" s="88" t="s">
        <v>156</v>
      </c>
      <c r="D69" s="88"/>
      <c r="E69" s="88"/>
      <c r="F69" s="88"/>
      <c r="G69" s="107"/>
      <c r="H69" s="107"/>
      <c r="I69" s="107"/>
      <c r="J69" s="111" t="s">
        <v>157</v>
      </c>
      <c r="K69" s="112">
        <f>(K12-K58-K63)/K12</f>
        <v>0.1190902021770143</v>
      </c>
    </row>
    <row r="70" spans="2:11" ht="15">
      <c r="B70" s="88">
        <v>5</v>
      </c>
      <c r="C70" s="88" t="s">
        <v>158</v>
      </c>
      <c r="D70" s="88"/>
      <c r="E70" s="88"/>
      <c r="F70" s="88"/>
      <c r="G70" s="88"/>
      <c r="H70" s="88"/>
      <c r="I70" s="88"/>
      <c r="J70" s="88"/>
      <c r="K70" s="131">
        <f>K58</f>
        <v>45.31400000000362</v>
      </c>
    </row>
    <row r="71" spans="2:11" ht="15">
      <c r="B71" s="88"/>
      <c r="C71" s="88" t="s">
        <v>159</v>
      </c>
      <c r="D71" s="88"/>
      <c r="E71" s="88"/>
      <c r="F71" s="88"/>
      <c r="G71" s="88"/>
      <c r="H71" s="88"/>
      <c r="I71" s="88"/>
      <c r="J71" s="107" t="s">
        <v>160</v>
      </c>
      <c r="K71" s="109"/>
    </row>
    <row r="72" spans="2:11" ht="15">
      <c r="B72" s="88"/>
      <c r="C72" s="88"/>
      <c r="D72" s="88"/>
      <c r="E72" s="88"/>
      <c r="F72" s="88"/>
      <c r="G72" s="88"/>
      <c r="H72" s="88"/>
      <c r="I72" s="88"/>
      <c r="J72" s="107" t="s">
        <v>91</v>
      </c>
      <c r="K72" s="109"/>
    </row>
    <row r="73" spans="2:11" ht="15">
      <c r="B73" s="88"/>
      <c r="C73" s="88"/>
      <c r="D73" s="88"/>
      <c r="E73" s="88"/>
      <c r="F73" s="88"/>
      <c r="G73" s="88"/>
      <c r="H73" s="88"/>
      <c r="I73" s="88"/>
      <c r="J73" s="107" t="s">
        <v>157</v>
      </c>
      <c r="K73" s="110">
        <f>K70</f>
        <v>45.31400000000362</v>
      </c>
    </row>
  </sheetData>
  <sheetProtection/>
  <mergeCells count="17">
    <mergeCell ref="B1:K1"/>
    <mergeCell ref="B2:K2"/>
    <mergeCell ref="B3:K3"/>
    <mergeCell ref="B4:B5"/>
    <mergeCell ref="C4:C5"/>
    <mergeCell ref="D4:D5"/>
    <mergeCell ref="E4:E5"/>
    <mergeCell ref="F4:F5"/>
    <mergeCell ref="G4:H4"/>
    <mergeCell ref="I4:I5"/>
    <mergeCell ref="B65:K65"/>
    <mergeCell ref="J4:J5"/>
    <mergeCell ref="K4:K5"/>
    <mergeCell ref="B7:K7"/>
    <mergeCell ref="B13:K13"/>
    <mergeCell ref="B18:K18"/>
    <mergeCell ref="B60:K60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K61"/>
  <sheetViews>
    <sheetView zoomScalePageLayoutView="0" workbookViewId="0" topLeftCell="A1">
      <selection activeCell="O14" sqref="O14"/>
    </sheetView>
  </sheetViews>
  <sheetFormatPr defaultColWidth="9.140625" defaultRowHeight="15"/>
  <sheetData>
    <row r="1" spans="2:11" ht="15">
      <c r="B1" s="426" t="s">
        <v>134</v>
      </c>
      <c r="C1" s="426"/>
      <c r="D1" s="426"/>
      <c r="E1" s="426"/>
      <c r="F1" s="426"/>
      <c r="G1" s="426"/>
      <c r="H1" s="426"/>
      <c r="I1" s="426"/>
      <c r="J1" s="426"/>
      <c r="K1" s="426"/>
    </row>
    <row r="2" spans="2:11" ht="15">
      <c r="B2" s="426" t="s">
        <v>135</v>
      </c>
      <c r="C2" s="426"/>
      <c r="D2" s="426"/>
      <c r="E2" s="426"/>
      <c r="F2" s="426"/>
      <c r="G2" s="426"/>
      <c r="H2" s="426"/>
      <c r="I2" s="426"/>
      <c r="J2" s="426"/>
      <c r="K2" s="426"/>
    </row>
    <row r="3" spans="2:11" ht="15">
      <c r="B3" s="426" t="s">
        <v>197</v>
      </c>
      <c r="C3" s="426"/>
      <c r="D3" s="426"/>
      <c r="E3" s="426"/>
      <c r="F3" s="426"/>
      <c r="G3" s="426"/>
      <c r="H3" s="426"/>
      <c r="I3" s="426"/>
      <c r="J3" s="426"/>
      <c r="K3" s="426"/>
    </row>
    <row r="4" spans="2:11" ht="15">
      <c r="B4" s="424" t="s">
        <v>136</v>
      </c>
      <c r="C4" s="424" t="s">
        <v>137</v>
      </c>
      <c r="D4" s="424" t="s">
        <v>138</v>
      </c>
      <c r="E4" s="424" t="s">
        <v>139</v>
      </c>
      <c r="F4" s="427"/>
      <c r="G4" s="428" t="s">
        <v>140</v>
      </c>
      <c r="H4" s="428"/>
      <c r="I4" s="424" t="s">
        <v>141</v>
      </c>
      <c r="J4" s="424" t="s">
        <v>142</v>
      </c>
      <c r="K4" s="425" t="s">
        <v>143</v>
      </c>
    </row>
    <row r="5" spans="2:11" ht="42.75">
      <c r="B5" s="424"/>
      <c r="C5" s="424"/>
      <c r="D5" s="424"/>
      <c r="E5" s="424"/>
      <c r="F5" s="427"/>
      <c r="G5" s="85" t="s">
        <v>175</v>
      </c>
      <c r="H5" s="86" t="s">
        <v>176</v>
      </c>
      <c r="I5" s="424"/>
      <c r="J5" s="424"/>
      <c r="K5" s="425"/>
    </row>
    <row r="6" spans="2:11" ht="15">
      <c r="B6" s="87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</row>
    <row r="7" spans="2:11" ht="15">
      <c r="B7" s="423" t="s">
        <v>144</v>
      </c>
      <c r="C7" s="423"/>
      <c r="D7" s="423"/>
      <c r="E7" s="423"/>
      <c r="F7" s="423"/>
      <c r="G7" s="423"/>
      <c r="H7" s="423"/>
      <c r="I7" s="423"/>
      <c r="J7" s="423"/>
      <c r="K7" s="423"/>
    </row>
    <row r="8" spans="2:11" ht="15">
      <c r="B8" s="91"/>
      <c r="C8" s="91"/>
      <c r="D8" s="91"/>
      <c r="E8" s="91"/>
      <c r="F8" s="88"/>
      <c r="G8" s="91"/>
      <c r="H8" s="91"/>
      <c r="I8" s="91"/>
      <c r="J8" s="91"/>
      <c r="K8" s="91"/>
    </row>
    <row r="9" spans="2:11" ht="15">
      <c r="B9" s="132">
        <v>1</v>
      </c>
      <c r="C9" s="93"/>
      <c r="D9" s="104" t="s">
        <v>177</v>
      </c>
      <c r="E9" s="93"/>
      <c r="F9" s="88"/>
      <c r="G9" s="14">
        <v>0</v>
      </c>
      <c r="H9" s="14">
        <v>0</v>
      </c>
      <c r="I9" s="12">
        <f>H9-G9</f>
        <v>0</v>
      </c>
      <c r="J9" s="12">
        <v>6</v>
      </c>
      <c r="K9" s="12">
        <f>I9*J9</f>
        <v>0</v>
      </c>
    </row>
    <row r="10" spans="2:11" ht="15">
      <c r="B10" s="132">
        <v>2</v>
      </c>
      <c r="C10" s="93"/>
      <c r="D10" s="104" t="s">
        <v>16</v>
      </c>
      <c r="E10" s="93"/>
      <c r="F10" s="88"/>
      <c r="G10" s="14">
        <v>0</v>
      </c>
      <c r="H10" s="14">
        <v>0</v>
      </c>
      <c r="I10" s="12">
        <f>H10-G10</f>
        <v>0</v>
      </c>
      <c r="J10" s="12">
        <v>8</v>
      </c>
      <c r="K10" s="12">
        <f>I10*J10</f>
        <v>0</v>
      </c>
    </row>
    <row r="11" spans="2:11" ht="15">
      <c r="B11" s="88"/>
      <c r="C11" s="93"/>
      <c r="D11" s="93"/>
      <c r="E11" s="93"/>
      <c r="F11" s="88"/>
      <c r="G11" s="88"/>
      <c r="H11" s="88"/>
      <c r="I11" s="88"/>
      <c r="J11" s="107"/>
      <c r="K11" s="107">
        <f>I11*J11/1000</f>
        <v>0</v>
      </c>
    </row>
    <row r="12" spans="2:11" ht="15">
      <c r="B12" s="88"/>
      <c r="C12" s="93"/>
      <c r="D12" s="93"/>
      <c r="E12" s="93"/>
      <c r="F12" s="95" t="s">
        <v>145</v>
      </c>
      <c r="G12" s="88"/>
      <c r="H12" s="88"/>
      <c r="I12" s="88"/>
      <c r="J12" s="88"/>
      <c r="K12" s="109">
        <f>SUM(K9:K11)</f>
        <v>0</v>
      </c>
    </row>
    <row r="13" spans="2:11" ht="15">
      <c r="B13" s="423" t="s">
        <v>146</v>
      </c>
      <c r="C13" s="423"/>
      <c r="D13" s="423"/>
      <c r="E13" s="423"/>
      <c r="F13" s="423"/>
      <c r="G13" s="423"/>
      <c r="H13" s="423"/>
      <c r="I13" s="423"/>
      <c r="J13" s="423"/>
      <c r="K13" s="423"/>
    </row>
    <row r="14" spans="2:11" ht="15">
      <c r="B14" s="132">
        <v>1</v>
      </c>
      <c r="C14" s="88"/>
      <c r="D14" s="90" t="s">
        <v>7</v>
      </c>
      <c r="E14" s="88"/>
      <c r="F14" s="88"/>
      <c r="G14" s="3">
        <v>9548.4</v>
      </c>
      <c r="H14" s="149">
        <v>9548.7</v>
      </c>
      <c r="I14" s="5">
        <f>H14-G14</f>
        <v>0.3000000000010914</v>
      </c>
      <c r="J14" s="5">
        <v>0.015</v>
      </c>
      <c r="K14" s="5">
        <f>I14*J14</f>
        <v>0.004500000000016371</v>
      </c>
    </row>
    <row r="15" spans="2:11" ht="15">
      <c r="B15" s="132">
        <v>2</v>
      </c>
      <c r="C15" s="88"/>
      <c r="D15" s="90" t="s">
        <v>8</v>
      </c>
      <c r="E15" s="88"/>
      <c r="F15" s="88"/>
      <c r="G15" s="92">
        <v>0</v>
      </c>
      <c r="H15" s="92">
        <v>0</v>
      </c>
      <c r="I15" s="5">
        <f>H15-G15</f>
        <v>0</v>
      </c>
      <c r="J15" s="5">
        <v>0.015</v>
      </c>
      <c r="K15" s="94">
        <f>I15*J15</f>
        <v>0</v>
      </c>
    </row>
    <row r="16" spans="2:11" ht="15">
      <c r="B16" s="88"/>
      <c r="C16" s="88"/>
      <c r="D16" s="88"/>
      <c r="E16" s="88"/>
      <c r="F16" s="88"/>
      <c r="G16" s="88"/>
      <c r="H16" s="88"/>
      <c r="I16" s="88"/>
      <c r="J16" s="107"/>
      <c r="K16" s="107">
        <f>J16*I16</f>
        <v>0</v>
      </c>
    </row>
    <row r="17" spans="2:11" ht="15">
      <c r="B17" s="88"/>
      <c r="C17" s="88"/>
      <c r="D17" s="88"/>
      <c r="E17" s="88"/>
      <c r="F17" s="95" t="s">
        <v>145</v>
      </c>
      <c r="G17" s="88"/>
      <c r="H17" s="88"/>
      <c r="I17" s="88"/>
      <c r="J17" s="88"/>
      <c r="K17" s="96">
        <f>SUM(K14:K16)</f>
        <v>0.004500000000016371</v>
      </c>
    </row>
    <row r="18" spans="2:11" ht="15">
      <c r="B18" s="423" t="s">
        <v>147</v>
      </c>
      <c r="C18" s="423"/>
      <c r="D18" s="423"/>
      <c r="E18" s="423"/>
      <c r="F18" s="423"/>
      <c r="G18" s="423"/>
      <c r="H18" s="423"/>
      <c r="I18" s="423"/>
      <c r="J18" s="423"/>
      <c r="K18" s="423"/>
    </row>
    <row r="19" spans="2:11" ht="15">
      <c r="B19" s="126">
        <v>1</v>
      </c>
      <c r="C19" s="98"/>
      <c r="D19" s="104" t="s">
        <v>172</v>
      </c>
      <c r="E19" s="97" t="s">
        <v>80</v>
      </c>
      <c r="F19" s="91"/>
      <c r="G19" s="14"/>
      <c r="H19" s="14"/>
      <c r="I19" s="14">
        <f aca="true" t="shared" si="0" ref="I19:I26">H19-G19</f>
        <v>0</v>
      </c>
      <c r="J19" s="12">
        <v>1</v>
      </c>
      <c r="K19" s="12">
        <f aca="true" t="shared" si="1" ref="K19:K26">I19*J19</f>
        <v>0</v>
      </c>
    </row>
    <row r="20" spans="2:11" ht="15">
      <c r="B20" s="126">
        <v>2</v>
      </c>
      <c r="C20" s="98"/>
      <c r="D20" s="104" t="s">
        <v>171</v>
      </c>
      <c r="E20" s="97" t="s">
        <v>80</v>
      </c>
      <c r="F20" s="91"/>
      <c r="G20" s="14"/>
      <c r="H20" s="14"/>
      <c r="I20" s="12">
        <f t="shared" si="0"/>
        <v>0</v>
      </c>
      <c r="J20" s="12">
        <v>2</v>
      </c>
      <c r="K20" s="27">
        <f t="shared" si="1"/>
        <v>0</v>
      </c>
    </row>
    <row r="21" spans="2:11" ht="15">
      <c r="B21" s="126"/>
      <c r="C21" s="98">
        <v>1201033</v>
      </c>
      <c r="D21" s="104" t="s">
        <v>183</v>
      </c>
      <c r="E21" s="97" t="s">
        <v>80</v>
      </c>
      <c r="F21" s="99" t="s">
        <v>198</v>
      </c>
      <c r="G21" s="92">
        <v>50.245</v>
      </c>
      <c r="H21" s="92">
        <v>51.38</v>
      </c>
      <c r="I21" s="12">
        <f t="shared" si="0"/>
        <v>1.1350000000000051</v>
      </c>
      <c r="J21" s="12">
        <v>3</v>
      </c>
      <c r="K21" s="27">
        <f t="shared" si="1"/>
        <v>3.4050000000000153</v>
      </c>
    </row>
    <row r="22" spans="2:11" ht="15">
      <c r="B22" s="126"/>
      <c r="C22" s="98"/>
      <c r="D22" s="104"/>
      <c r="E22" s="91"/>
      <c r="F22" s="99"/>
      <c r="G22" s="92">
        <v>7.964</v>
      </c>
      <c r="H22" s="92">
        <v>8.081</v>
      </c>
      <c r="I22" s="12">
        <f t="shared" si="0"/>
        <v>0.1169999999999991</v>
      </c>
      <c r="J22" s="12">
        <v>3</v>
      </c>
      <c r="K22" s="27">
        <f t="shared" si="1"/>
        <v>0.3509999999999973</v>
      </c>
    </row>
    <row r="23" spans="2:11" ht="15">
      <c r="B23" s="150">
        <v>4</v>
      </c>
      <c r="C23" s="98">
        <v>1128441</v>
      </c>
      <c r="D23" s="104" t="s">
        <v>44</v>
      </c>
      <c r="E23" s="97" t="s">
        <v>80</v>
      </c>
      <c r="F23" s="99" t="s">
        <v>199</v>
      </c>
      <c r="G23" s="92">
        <v>7092.802</v>
      </c>
      <c r="H23" s="92">
        <v>7095.594</v>
      </c>
      <c r="I23" s="12">
        <f t="shared" si="0"/>
        <v>2.792000000000371</v>
      </c>
      <c r="J23" s="12">
        <v>2</v>
      </c>
      <c r="K23" s="27">
        <f t="shared" si="1"/>
        <v>5.584000000000742</v>
      </c>
    </row>
    <row r="24" spans="2:11" ht="15">
      <c r="B24" s="126"/>
      <c r="C24" s="98"/>
      <c r="D24" s="104"/>
      <c r="E24" s="91"/>
      <c r="F24" s="99"/>
      <c r="G24" s="92">
        <v>1314.024</v>
      </c>
      <c r="H24" s="92">
        <v>1315.043</v>
      </c>
      <c r="I24" s="12">
        <f t="shared" si="0"/>
        <v>1.0190000000000055</v>
      </c>
      <c r="J24" s="12">
        <v>2</v>
      </c>
      <c r="K24" s="27">
        <f t="shared" si="1"/>
        <v>2.038000000000011</v>
      </c>
    </row>
    <row r="25" spans="2:11" ht="15">
      <c r="B25" s="126">
        <v>6</v>
      </c>
      <c r="C25" s="98">
        <v>1201000</v>
      </c>
      <c r="D25" s="104" t="s">
        <v>19</v>
      </c>
      <c r="E25" s="97" t="s">
        <v>80</v>
      </c>
      <c r="F25" s="99" t="s">
        <v>200</v>
      </c>
      <c r="G25" s="92">
        <v>8.065</v>
      </c>
      <c r="H25" s="92">
        <v>8.121</v>
      </c>
      <c r="I25" s="12">
        <f t="shared" si="0"/>
        <v>0.05600000000000094</v>
      </c>
      <c r="J25" s="12">
        <v>2</v>
      </c>
      <c r="K25" s="27">
        <f t="shared" si="1"/>
        <v>0.11200000000000188</v>
      </c>
    </row>
    <row r="26" spans="2:11" ht="15">
      <c r="B26" s="126"/>
      <c r="C26" s="98"/>
      <c r="D26" s="104" t="s">
        <v>170</v>
      </c>
      <c r="E26" s="91"/>
      <c r="F26" s="99"/>
      <c r="G26" s="92">
        <v>8.608</v>
      </c>
      <c r="H26" s="92">
        <v>8.653</v>
      </c>
      <c r="I26" s="12">
        <f t="shared" si="0"/>
        <v>0.04499999999999993</v>
      </c>
      <c r="J26" s="12">
        <v>2</v>
      </c>
      <c r="K26" s="27">
        <f t="shared" si="1"/>
        <v>0.08999999999999986</v>
      </c>
    </row>
    <row r="27" spans="2:11" ht="15">
      <c r="B27" s="126">
        <v>7</v>
      </c>
      <c r="C27" s="98"/>
      <c r="D27" s="151" t="s">
        <v>20</v>
      </c>
      <c r="E27" s="97" t="s">
        <v>80</v>
      </c>
      <c r="F27" s="99" t="s">
        <v>148</v>
      </c>
      <c r="G27" s="92">
        <v>189.99</v>
      </c>
      <c r="H27" s="3">
        <v>190.943</v>
      </c>
      <c r="I27" s="12">
        <f>H27-G27</f>
        <v>0.953000000000003</v>
      </c>
      <c r="J27" s="135">
        <v>6</v>
      </c>
      <c r="K27" s="27">
        <f>I27*J27</f>
        <v>5.718000000000018</v>
      </c>
    </row>
    <row r="28" spans="2:11" ht="15">
      <c r="B28" s="126"/>
      <c r="C28" s="98"/>
      <c r="D28" s="104"/>
      <c r="E28" s="91"/>
      <c r="F28" s="99"/>
      <c r="G28" s="92">
        <v>93.7</v>
      </c>
      <c r="H28" s="3">
        <v>94.441</v>
      </c>
      <c r="I28" s="12">
        <f>H28-G28</f>
        <v>0.7409999999999997</v>
      </c>
      <c r="J28" s="135">
        <v>6</v>
      </c>
      <c r="K28" s="27">
        <f>I28*J28</f>
        <v>4.445999999999998</v>
      </c>
    </row>
    <row r="29" spans="2:11" ht="15">
      <c r="B29" s="126"/>
      <c r="C29" s="152"/>
      <c r="D29" s="104" t="s">
        <v>161</v>
      </c>
      <c r="E29" s="97" t="s">
        <v>80</v>
      </c>
      <c r="F29" s="99" t="s">
        <v>201</v>
      </c>
      <c r="G29" s="3">
        <v>31.37</v>
      </c>
      <c r="H29" s="3">
        <v>31.55</v>
      </c>
      <c r="I29" s="12">
        <f aca="true" t="shared" si="2" ref="I29:I46">H29-G29</f>
        <v>0.17999999999999972</v>
      </c>
      <c r="J29" s="12">
        <v>2</v>
      </c>
      <c r="K29" s="27">
        <f aca="true" t="shared" si="3" ref="K29:K46">I29*J29</f>
        <v>0.35999999999999943</v>
      </c>
    </row>
    <row r="30" spans="2:11" ht="15">
      <c r="B30" s="126"/>
      <c r="C30" s="98"/>
      <c r="D30" s="104"/>
      <c r="E30" s="91"/>
      <c r="F30" s="99"/>
      <c r="G30" s="3">
        <v>7.154</v>
      </c>
      <c r="H30" s="3">
        <v>7.2</v>
      </c>
      <c r="I30" s="12">
        <f t="shared" si="2"/>
        <v>0.04600000000000026</v>
      </c>
      <c r="J30" s="12">
        <v>2</v>
      </c>
      <c r="K30" s="27">
        <f t="shared" si="3"/>
        <v>0.09200000000000053</v>
      </c>
    </row>
    <row r="31" spans="2:11" ht="15">
      <c r="B31" s="126"/>
      <c r="C31" s="98">
        <v>1201069</v>
      </c>
      <c r="D31" s="104" t="s">
        <v>202</v>
      </c>
      <c r="E31" s="97" t="s">
        <v>80</v>
      </c>
      <c r="F31" s="99" t="s">
        <v>203</v>
      </c>
      <c r="G31" s="3">
        <v>26.09</v>
      </c>
      <c r="H31" s="3">
        <v>26.335</v>
      </c>
      <c r="I31" s="12">
        <f t="shared" si="2"/>
        <v>0.245000000000001</v>
      </c>
      <c r="J31" s="12">
        <v>2</v>
      </c>
      <c r="K31" s="27">
        <f t="shared" si="3"/>
        <v>0.490000000000002</v>
      </c>
    </row>
    <row r="32" spans="2:11" ht="15">
      <c r="B32" s="126"/>
      <c r="C32" s="98"/>
      <c r="D32" s="104"/>
      <c r="E32" s="91"/>
      <c r="F32" s="99"/>
      <c r="G32" s="3">
        <v>11.464</v>
      </c>
      <c r="H32" s="3">
        <v>11.643</v>
      </c>
      <c r="I32" s="12">
        <f t="shared" si="2"/>
        <v>0.17900000000000027</v>
      </c>
      <c r="J32" s="12">
        <v>2</v>
      </c>
      <c r="K32" s="27">
        <f t="shared" si="3"/>
        <v>0.35800000000000054</v>
      </c>
    </row>
    <row r="33" spans="2:11" ht="15">
      <c r="B33" s="126"/>
      <c r="C33" s="98">
        <v>1201061</v>
      </c>
      <c r="D33" s="104" t="s">
        <v>166</v>
      </c>
      <c r="E33" s="97" t="s">
        <v>80</v>
      </c>
      <c r="F33" s="99" t="s">
        <v>204</v>
      </c>
      <c r="G33" s="3">
        <v>8.652</v>
      </c>
      <c r="H33" s="3">
        <v>8.698</v>
      </c>
      <c r="I33" s="12">
        <f t="shared" si="2"/>
        <v>0.04600000000000115</v>
      </c>
      <c r="J33" s="12">
        <v>2</v>
      </c>
      <c r="K33" s="27">
        <f t="shared" si="3"/>
        <v>0.0920000000000023</v>
      </c>
    </row>
    <row r="34" spans="2:11" ht="15">
      <c r="B34" s="126"/>
      <c r="C34" s="98"/>
      <c r="D34" s="104"/>
      <c r="E34" s="91"/>
      <c r="F34" s="99"/>
      <c r="G34" s="3">
        <v>5.845</v>
      </c>
      <c r="H34" s="3">
        <v>5.86</v>
      </c>
      <c r="I34" s="12">
        <f t="shared" si="2"/>
        <v>0.015000000000000568</v>
      </c>
      <c r="J34" s="12">
        <v>2</v>
      </c>
      <c r="K34" s="27">
        <f t="shared" si="3"/>
        <v>0.030000000000001137</v>
      </c>
    </row>
    <row r="35" spans="2:11" ht="15">
      <c r="B35" s="126">
        <v>11</v>
      </c>
      <c r="C35" s="98">
        <v>4477</v>
      </c>
      <c r="D35" s="104" t="s">
        <v>167</v>
      </c>
      <c r="E35" s="97" t="s">
        <v>80</v>
      </c>
      <c r="F35" s="99" t="s">
        <v>164</v>
      </c>
      <c r="G35" s="153">
        <v>0</v>
      </c>
      <c r="H35" s="153">
        <v>0</v>
      </c>
      <c r="I35" s="12">
        <f t="shared" si="2"/>
        <v>0</v>
      </c>
      <c r="J35" s="12">
        <v>3</v>
      </c>
      <c r="K35" s="27">
        <f t="shared" si="3"/>
        <v>0</v>
      </c>
    </row>
    <row r="36" spans="2:11" ht="15">
      <c r="B36" s="126"/>
      <c r="C36" s="98"/>
      <c r="D36" s="100"/>
      <c r="E36" s="91"/>
      <c r="F36" s="99"/>
      <c r="G36" s="115">
        <v>0</v>
      </c>
      <c r="H36" s="115">
        <v>0</v>
      </c>
      <c r="I36" s="116">
        <f t="shared" si="2"/>
        <v>0</v>
      </c>
      <c r="J36" s="116">
        <v>3</v>
      </c>
      <c r="K36" s="101">
        <f t="shared" si="3"/>
        <v>0</v>
      </c>
    </row>
    <row r="37" spans="2:11" ht="15">
      <c r="B37" s="126">
        <v>12</v>
      </c>
      <c r="C37" s="98">
        <v>4477</v>
      </c>
      <c r="D37" s="104" t="s">
        <v>22</v>
      </c>
      <c r="E37" s="97" t="s">
        <v>80</v>
      </c>
      <c r="F37" s="99" t="s">
        <v>198</v>
      </c>
      <c r="G37" s="3">
        <v>488.418</v>
      </c>
      <c r="H37" s="3">
        <v>488.418</v>
      </c>
      <c r="I37" s="12">
        <f t="shared" si="2"/>
        <v>0</v>
      </c>
      <c r="J37" s="12">
        <v>2</v>
      </c>
      <c r="K37" s="27">
        <f t="shared" si="3"/>
        <v>0</v>
      </c>
    </row>
    <row r="38" spans="2:11" ht="15">
      <c r="B38" s="126"/>
      <c r="C38" s="98"/>
      <c r="D38" s="104"/>
      <c r="E38" s="91"/>
      <c r="F38" s="99"/>
      <c r="G38" s="3">
        <v>142.272</v>
      </c>
      <c r="H38" s="3">
        <v>142.272</v>
      </c>
      <c r="I38" s="12">
        <f t="shared" si="2"/>
        <v>0</v>
      </c>
      <c r="J38" s="12">
        <v>2</v>
      </c>
      <c r="K38" s="27">
        <f t="shared" si="3"/>
        <v>0</v>
      </c>
    </row>
    <row r="39" spans="2:11" ht="15">
      <c r="B39" s="126"/>
      <c r="C39" s="154">
        <v>1200958</v>
      </c>
      <c r="D39" s="104" t="s">
        <v>162</v>
      </c>
      <c r="E39" s="97" t="s">
        <v>80</v>
      </c>
      <c r="F39" s="13" t="s">
        <v>205</v>
      </c>
      <c r="G39" s="3">
        <v>38.68</v>
      </c>
      <c r="H39" s="3">
        <v>39.065</v>
      </c>
      <c r="I39" s="12">
        <f t="shared" si="2"/>
        <v>0.384999999999998</v>
      </c>
      <c r="J39" s="12">
        <v>2</v>
      </c>
      <c r="K39" s="27">
        <f t="shared" si="3"/>
        <v>0.769999999999996</v>
      </c>
    </row>
    <row r="40" spans="2:11" ht="15">
      <c r="B40" s="126"/>
      <c r="C40" s="154"/>
      <c r="D40" s="104"/>
      <c r="E40" s="93"/>
      <c r="F40" s="13"/>
      <c r="G40" s="3">
        <v>13.38</v>
      </c>
      <c r="H40" s="3">
        <v>13.589</v>
      </c>
      <c r="I40" s="12">
        <f t="shared" si="2"/>
        <v>0.20899999999999963</v>
      </c>
      <c r="J40" s="12">
        <v>2</v>
      </c>
      <c r="K40" s="27">
        <f t="shared" si="3"/>
        <v>0.41799999999999926</v>
      </c>
    </row>
    <row r="41" spans="2:11" ht="15">
      <c r="B41" s="126"/>
      <c r="C41" s="154"/>
      <c r="D41" s="151" t="s">
        <v>169</v>
      </c>
      <c r="E41" s="97" t="s">
        <v>80</v>
      </c>
      <c r="F41" s="13" t="s">
        <v>148</v>
      </c>
      <c r="G41" s="3">
        <v>454.404</v>
      </c>
      <c r="H41" s="3">
        <v>457.115</v>
      </c>
      <c r="I41" s="12">
        <f t="shared" si="2"/>
        <v>2.7110000000000127</v>
      </c>
      <c r="J41" s="12">
        <v>4</v>
      </c>
      <c r="K41" s="27">
        <f t="shared" si="3"/>
        <v>10.844000000000051</v>
      </c>
    </row>
    <row r="42" spans="2:11" ht="15">
      <c r="B42" s="126"/>
      <c r="C42" s="154"/>
      <c r="D42" s="104"/>
      <c r="E42" s="93"/>
      <c r="F42" s="13"/>
      <c r="G42" s="3">
        <v>144.655</v>
      </c>
      <c r="H42" s="3">
        <v>145.748</v>
      </c>
      <c r="I42" s="12">
        <f t="shared" si="2"/>
        <v>1.0929999999999893</v>
      </c>
      <c r="J42" s="12">
        <v>4</v>
      </c>
      <c r="K42" s="27">
        <f t="shared" si="3"/>
        <v>4.371999999999957</v>
      </c>
    </row>
    <row r="43" spans="2:11" ht="15">
      <c r="B43" s="155">
        <v>14</v>
      </c>
      <c r="C43" s="154">
        <v>1128450</v>
      </c>
      <c r="D43" s="104" t="s">
        <v>165</v>
      </c>
      <c r="E43" s="97" t="s">
        <v>80</v>
      </c>
      <c r="F43" s="13" t="s">
        <v>206</v>
      </c>
      <c r="G43" s="3">
        <v>11490.1</v>
      </c>
      <c r="H43" s="3">
        <v>11496.686</v>
      </c>
      <c r="I43" s="12">
        <f t="shared" si="2"/>
        <v>6.585999999999331</v>
      </c>
      <c r="J43" s="12">
        <v>2</v>
      </c>
      <c r="K43" s="27">
        <f t="shared" si="3"/>
        <v>13.171999999998661</v>
      </c>
    </row>
    <row r="44" spans="2:11" ht="15">
      <c r="B44" s="126"/>
      <c r="C44" s="154"/>
      <c r="D44" s="104"/>
      <c r="E44" s="93"/>
      <c r="F44" s="13"/>
      <c r="G44" s="3">
        <v>4876.196</v>
      </c>
      <c r="H44" s="3">
        <v>4880.566</v>
      </c>
      <c r="I44" s="12">
        <f t="shared" si="2"/>
        <v>4.369999999999891</v>
      </c>
      <c r="J44" s="12">
        <v>2</v>
      </c>
      <c r="K44" s="27">
        <f t="shared" si="3"/>
        <v>8.739999999999782</v>
      </c>
    </row>
    <row r="45" spans="2:11" ht="15">
      <c r="B45" s="126"/>
      <c r="C45" s="154">
        <v>1200964</v>
      </c>
      <c r="D45" s="104" t="s">
        <v>26</v>
      </c>
      <c r="E45" s="97" t="s">
        <v>80</v>
      </c>
      <c r="F45" s="13" t="s">
        <v>207</v>
      </c>
      <c r="G45" s="3">
        <v>130.35</v>
      </c>
      <c r="H45" s="3">
        <v>132.016</v>
      </c>
      <c r="I45" s="12">
        <f t="shared" si="2"/>
        <v>1.6659999999999968</v>
      </c>
      <c r="J45" s="12">
        <v>2</v>
      </c>
      <c r="K45" s="27">
        <f t="shared" si="3"/>
        <v>3.3319999999999936</v>
      </c>
    </row>
    <row r="46" spans="2:11" ht="15">
      <c r="B46" s="126"/>
      <c r="C46" s="154"/>
      <c r="D46" s="7"/>
      <c r="E46" s="93"/>
      <c r="F46" s="88"/>
      <c r="G46" s="3">
        <v>59.786</v>
      </c>
      <c r="H46" s="3">
        <v>60.33</v>
      </c>
      <c r="I46" s="12">
        <f t="shared" si="2"/>
        <v>0.5439999999999969</v>
      </c>
      <c r="J46" s="12">
        <v>2</v>
      </c>
      <c r="K46" s="27">
        <f t="shared" si="3"/>
        <v>1.0879999999999939</v>
      </c>
    </row>
    <row r="47" spans="2:11" ht="15">
      <c r="B47" s="126"/>
      <c r="C47" s="88"/>
      <c r="D47" s="88"/>
      <c r="E47" s="88"/>
      <c r="F47" s="95" t="s">
        <v>145</v>
      </c>
      <c r="G47" s="88"/>
      <c r="H47" s="88"/>
      <c r="I47" s="88"/>
      <c r="J47" s="88"/>
      <c r="K47" s="96">
        <f>K19+K20+K21+K23+K25+K27+K29+K31+K33+K35+K37+K39+K41+K43+K45</f>
        <v>43.87899999999948</v>
      </c>
    </row>
    <row r="48" spans="2:11" ht="15">
      <c r="B48" s="126"/>
      <c r="C48" s="88"/>
      <c r="D48" s="88"/>
      <c r="E48" s="88"/>
      <c r="F48" s="95"/>
      <c r="G48" s="88"/>
      <c r="H48" s="88"/>
      <c r="I48" s="88"/>
      <c r="J48" s="88" t="s">
        <v>151</v>
      </c>
      <c r="K48" s="96">
        <f>K22+K24+K26+K28+K30+K32+K34+K36+K38+K40+K42+K44+K46</f>
        <v>22.02299999999974</v>
      </c>
    </row>
    <row r="49" spans="2:11" ht="15">
      <c r="B49" s="423" t="s">
        <v>150</v>
      </c>
      <c r="C49" s="423"/>
      <c r="D49" s="423"/>
      <c r="E49" s="423"/>
      <c r="F49" s="423"/>
      <c r="G49" s="423"/>
      <c r="H49" s="423"/>
      <c r="I49" s="423"/>
      <c r="J49" s="423"/>
      <c r="K49" s="423"/>
    </row>
    <row r="50" spans="2:11" ht="15">
      <c r="B50" s="88"/>
      <c r="C50" s="91"/>
      <c r="D50" s="91"/>
      <c r="E50" s="91"/>
      <c r="F50" s="106"/>
      <c r="G50" s="91"/>
      <c r="H50" s="91"/>
      <c r="I50" s="91"/>
      <c r="J50" s="91"/>
      <c r="K50" s="107"/>
    </row>
    <row r="51" spans="2:11" ht="15">
      <c r="B51" s="88"/>
      <c r="C51" s="91"/>
      <c r="D51" s="91"/>
      <c r="E51" s="91"/>
      <c r="F51" s="106"/>
      <c r="G51" s="91"/>
      <c r="H51" s="91"/>
      <c r="I51" s="91"/>
      <c r="J51" s="91"/>
      <c r="K51" s="108"/>
    </row>
    <row r="52" spans="2:11" ht="15">
      <c r="B52" s="88"/>
      <c r="C52" s="91"/>
      <c r="D52" s="91"/>
      <c r="E52" s="91"/>
      <c r="F52" s="95" t="s">
        <v>145</v>
      </c>
      <c r="G52" s="88"/>
      <c r="H52" s="88"/>
      <c r="I52" s="88"/>
      <c r="J52" s="88"/>
      <c r="K52" s="109">
        <f>SUM(K50:K51)</f>
        <v>0</v>
      </c>
    </row>
    <row r="53" spans="2:11" ht="15">
      <c r="B53" s="423" t="s">
        <v>152</v>
      </c>
      <c r="C53" s="423"/>
      <c r="D53" s="423"/>
      <c r="E53" s="423"/>
      <c r="F53" s="423"/>
      <c r="G53" s="423"/>
      <c r="H53" s="423"/>
      <c r="I53" s="423"/>
      <c r="J53" s="423"/>
      <c r="K53" s="423"/>
    </row>
    <row r="54" spans="2:11" ht="15">
      <c r="B54" s="88">
        <v>1</v>
      </c>
      <c r="C54" s="88" t="s">
        <v>153</v>
      </c>
      <c r="D54" s="88"/>
      <c r="E54" s="88"/>
      <c r="F54" s="88"/>
      <c r="G54" s="107"/>
      <c r="H54" s="107"/>
      <c r="I54" s="107"/>
      <c r="J54" s="107"/>
      <c r="K54" s="109">
        <f>K12</f>
        <v>0</v>
      </c>
    </row>
    <row r="55" spans="2:11" ht="15">
      <c r="B55" s="88">
        <v>2</v>
      </c>
      <c r="C55" s="88" t="s">
        <v>154</v>
      </c>
      <c r="D55" s="88"/>
      <c r="E55" s="88"/>
      <c r="F55" s="88"/>
      <c r="G55" s="107"/>
      <c r="H55" s="107"/>
      <c r="I55" s="107"/>
      <c r="J55" s="107"/>
      <c r="K55" s="110">
        <f>K17</f>
        <v>0.004500000000016371</v>
      </c>
    </row>
    <row r="56" spans="2:11" ht="15">
      <c r="B56" s="88">
        <v>3</v>
      </c>
      <c r="C56" s="88" t="s">
        <v>155</v>
      </c>
      <c r="D56" s="88"/>
      <c r="E56" s="88"/>
      <c r="F56" s="88"/>
      <c r="G56" s="107"/>
      <c r="H56" s="107"/>
      <c r="I56" s="107"/>
      <c r="J56" s="107"/>
      <c r="K56" s="110">
        <f>K47</f>
        <v>43.87899999999948</v>
      </c>
    </row>
    <row r="57" spans="2:11" ht="15">
      <c r="B57" s="88">
        <v>4</v>
      </c>
      <c r="C57" s="88" t="s">
        <v>156</v>
      </c>
      <c r="D57" s="88"/>
      <c r="E57" s="88"/>
      <c r="F57" s="88"/>
      <c r="G57" s="107"/>
      <c r="H57" s="107"/>
      <c r="I57" s="107"/>
      <c r="J57" s="111" t="s">
        <v>157</v>
      </c>
      <c r="K57" s="117" t="e">
        <f>(K12-K17-K47-K52)/K12</f>
        <v>#DIV/0!</v>
      </c>
    </row>
    <row r="58" spans="2:11" ht="15">
      <c r="B58" s="88">
        <v>5</v>
      </c>
      <c r="C58" s="88" t="s">
        <v>158</v>
      </c>
      <c r="D58" s="88"/>
      <c r="E58" s="88"/>
      <c r="F58" s="88"/>
      <c r="G58" s="88"/>
      <c r="H58" s="88"/>
      <c r="I58" s="88"/>
      <c r="J58" s="88"/>
      <c r="K58" s="110">
        <f>K12-K17</f>
        <v>-0.004500000000016371</v>
      </c>
    </row>
    <row r="59" spans="2:11" ht="15">
      <c r="B59" s="88"/>
      <c r="C59" s="88" t="s">
        <v>159</v>
      </c>
      <c r="D59" s="88"/>
      <c r="E59" s="88"/>
      <c r="F59" s="88"/>
      <c r="G59" s="88"/>
      <c r="H59" s="88"/>
      <c r="I59" s="88"/>
      <c r="J59" s="107" t="s">
        <v>160</v>
      </c>
      <c r="K59" s="109"/>
    </row>
    <row r="60" spans="2:11" ht="15">
      <c r="B60" s="88"/>
      <c r="C60" s="88"/>
      <c r="D60" s="88"/>
      <c r="E60" s="88"/>
      <c r="F60" s="88"/>
      <c r="G60" s="88" t="s">
        <v>9</v>
      </c>
      <c r="H60" s="88" t="s">
        <v>10</v>
      </c>
      <c r="I60" s="88"/>
      <c r="J60" s="107" t="s">
        <v>91</v>
      </c>
      <c r="K60" s="109"/>
    </row>
    <row r="61" spans="2:11" ht="15">
      <c r="B61" s="88"/>
      <c r="C61" s="88"/>
      <c r="D61" s="88"/>
      <c r="E61" s="88"/>
      <c r="F61" s="88"/>
      <c r="G61" s="156">
        <f>K19+K20+K21+K23+K25+K27+K29+K31+K33</f>
        <v>15.76100000000078</v>
      </c>
      <c r="H61" s="156">
        <f>K35+K37+K39+K41+K43+K45</f>
        <v>28.117999999998702</v>
      </c>
      <c r="I61" s="88"/>
      <c r="J61" s="107" t="s">
        <v>157</v>
      </c>
      <c r="K61" s="110">
        <f>K56+K55</f>
        <v>43.88349999999949</v>
      </c>
    </row>
  </sheetData>
  <sheetProtection/>
  <mergeCells count="17">
    <mergeCell ref="B1:K1"/>
    <mergeCell ref="B2:K2"/>
    <mergeCell ref="B3:K3"/>
    <mergeCell ref="B4:B5"/>
    <mergeCell ref="C4:C5"/>
    <mergeCell ref="D4:D5"/>
    <mergeCell ref="E4:E5"/>
    <mergeCell ref="F4:F5"/>
    <mergeCell ref="G4:H4"/>
    <mergeCell ref="I4:I5"/>
    <mergeCell ref="B53:K53"/>
    <mergeCell ref="J4:J5"/>
    <mergeCell ref="K4:K5"/>
    <mergeCell ref="B7:K7"/>
    <mergeCell ref="B13:K13"/>
    <mergeCell ref="B18:K18"/>
    <mergeCell ref="B49:K49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zoomScalePageLayoutView="0" workbookViewId="0" topLeftCell="A16">
      <selection activeCell="I30" sqref="I30"/>
    </sheetView>
  </sheetViews>
  <sheetFormatPr defaultColWidth="9.140625" defaultRowHeight="15"/>
  <sheetData>
    <row r="1" spans="1:18" ht="15">
      <c r="A1" s="374" t="s">
        <v>393</v>
      </c>
      <c r="B1" s="375"/>
      <c r="C1" s="376"/>
      <c r="D1" s="375"/>
      <c r="E1" s="375"/>
      <c r="F1" s="375"/>
      <c r="G1" s="375"/>
      <c r="H1" s="377" t="s">
        <v>0</v>
      </c>
      <c r="I1" s="378"/>
      <c r="J1" s="379"/>
      <c r="K1" s="208"/>
      <c r="L1" s="209"/>
      <c r="M1" s="209"/>
      <c r="N1" s="209"/>
      <c r="O1" s="209"/>
      <c r="P1" s="209"/>
      <c r="Q1" s="209"/>
      <c r="R1" s="209"/>
    </row>
    <row r="2" spans="1:18" ht="15">
      <c r="A2" s="377"/>
      <c r="B2" s="376" t="s">
        <v>408</v>
      </c>
      <c r="C2" s="376"/>
      <c r="D2" s="375"/>
      <c r="E2" s="377" t="s">
        <v>357</v>
      </c>
      <c r="F2" s="379"/>
      <c r="G2" s="379"/>
      <c r="H2" s="377"/>
      <c r="I2" s="377"/>
      <c r="J2" s="377"/>
      <c r="K2" s="208"/>
      <c r="L2" s="209"/>
      <c r="M2" s="209"/>
      <c r="N2" s="209"/>
      <c r="O2" s="209"/>
      <c r="P2" s="209"/>
      <c r="Q2" s="209"/>
      <c r="R2" s="209"/>
    </row>
    <row r="3" spans="1:18" ht="15">
      <c r="A3" s="377"/>
      <c r="B3" s="376" t="s">
        <v>409</v>
      </c>
      <c r="C3" s="376"/>
      <c r="D3" s="375"/>
      <c r="E3" s="375"/>
      <c r="F3" s="375"/>
      <c r="G3" s="375"/>
      <c r="H3" s="375"/>
      <c r="I3" s="378"/>
      <c r="J3" s="379"/>
      <c r="K3" s="208"/>
      <c r="L3" s="209"/>
      <c r="M3" s="209"/>
      <c r="N3" s="209"/>
      <c r="O3" s="209"/>
      <c r="P3" s="209"/>
      <c r="Q3" s="209"/>
      <c r="R3" s="209"/>
    </row>
    <row r="4" spans="1:12" ht="15">
      <c r="A4" s="382" t="s">
        <v>1</v>
      </c>
      <c r="B4" s="382" t="s">
        <v>11</v>
      </c>
      <c r="C4" s="383" t="s">
        <v>28</v>
      </c>
      <c r="D4" s="384"/>
      <c r="E4" s="293" t="s">
        <v>402</v>
      </c>
      <c r="F4" s="385" t="s">
        <v>17</v>
      </c>
      <c r="G4" s="383"/>
      <c r="H4" s="293" t="s">
        <v>402</v>
      </c>
      <c r="I4" s="258" t="s">
        <v>36</v>
      </c>
      <c r="J4" s="293" t="s">
        <v>402</v>
      </c>
      <c r="K4" s="382" t="s">
        <v>1</v>
      </c>
      <c r="L4" s="382" t="s">
        <v>11</v>
      </c>
    </row>
    <row r="5" spans="1:12" ht="15">
      <c r="A5" s="382"/>
      <c r="B5" s="382"/>
      <c r="C5" s="383"/>
      <c r="D5" s="384"/>
      <c r="E5" s="294"/>
      <c r="F5" s="385"/>
      <c r="G5" s="383"/>
      <c r="H5" s="294"/>
      <c r="I5" s="258"/>
      <c r="J5" s="294"/>
      <c r="K5" s="382"/>
      <c r="L5" s="382"/>
    </row>
    <row r="6" spans="1:12" ht="15">
      <c r="A6" s="382"/>
      <c r="B6" s="382"/>
      <c r="C6" s="287" t="s">
        <v>5</v>
      </c>
      <c r="D6" s="258" t="s">
        <v>6</v>
      </c>
      <c r="E6" s="292" t="s">
        <v>403</v>
      </c>
      <c r="F6" s="288" t="s">
        <v>5</v>
      </c>
      <c r="G6" s="258" t="s">
        <v>6</v>
      </c>
      <c r="H6" s="258" t="s">
        <v>404</v>
      </c>
      <c r="I6" s="258" t="s">
        <v>5</v>
      </c>
      <c r="J6" s="258" t="s">
        <v>405</v>
      </c>
      <c r="K6" s="382"/>
      <c r="L6" s="382"/>
    </row>
    <row r="7" spans="1:12" ht="15">
      <c r="A7" s="257">
        <v>0</v>
      </c>
      <c r="B7" s="257">
        <v>5</v>
      </c>
      <c r="C7" s="259">
        <v>70</v>
      </c>
      <c r="D7" s="258">
        <v>6.3</v>
      </c>
      <c r="E7" s="258">
        <v>21906.502</v>
      </c>
      <c r="F7" s="258">
        <v>65</v>
      </c>
      <c r="G7" s="258">
        <v>6.3</v>
      </c>
      <c r="H7" s="258">
        <v>20978.017</v>
      </c>
      <c r="I7" s="258">
        <v>30</v>
      </c>
      <c r="J7" s="258">
        <v>2828.8</v>
      </c>
      <c r="K7" s="257">
        <v>0</v>
      </c>
      <c r="L7" s="257">
        <v>5</v>
      </c>
    </row>
    <row r="8" spans="1:12" ht="15">
      <c r="A8" s="251">
        <v>1</v>
      </c>
      <c r="B8" s="251">
        <v>6</v>
      </c>
      <c r="C8" s="253">
        <v>80</v>
      </c>
      <c r="D8" s="252">
        <v>6.3</v>
      </c>
      <c r="E8" s="252">
        <v>21906.57</v>
      </c>
      <c r="F8" s="252">
        <v>70</v>
      </c>
      <c r="G8" s="252">
        <v>6.3</v>
      </c>
      <c r="H8" s="252">
        <v>20978.161</v>
      </c>
      <c r="I8" s="252">
        <v>35</v>
      </c>
      <c r="J8" s="252">
        <v>2828.8</v>
      </c>
      <c r="K8" s="251">
        <v>1</v>
      </c>
      <c r="L8" s="251">
        <v>6</v>
      </c>
    </row>
    <row r="9" spans="1:12" ht="15">
      <c r="A9" s="257">
        <v>2</v>
      </c>
      <c r="B9" s="257">
        <v>7</v>
      </c>
      <c r="C9" s="259">
        <v>90</v>
      </c>
      <c r="D9" s="258">
        <v>6.2</v>
      </c>
      <c r="E9" s="258">
        <v>21906.614</v>
      </c>
      <c r="F9" s="258">
        <v>75</v>
      </c>
      <c r="G9" s="258">
        <v>6.3</v>
      </c>
      <c r="H9" s="258">
        <v>20978.215</v>
      </c>
      <c r="I9" s="258">
        <v>40</v>
      </c>
      <c r="J9" s="258">
        <v>2828.9</v>
      </c>
      <c r="K9" s="257">
        <v>2</v>
      </c>
      <c r="L9" s="257">
        <v>7</v>
      </c>
    </row>
    <row r="10" spans="1:12" ht="15">
      <c r="A10" s="257">
        <v>3</v>
      </c>
      <c r="B10" s="257">
        <v>8</v>
      </c>
      <c r="C10" s="259">
        <v>100</v>
      </c>
      <c r="D10" s="258">
        <v>6.2</v>
      </c>
      <c r="E10" s="258">
        <v>21906.751</v>
      </c>
      <c r="F10" s="258">
        <v>75</v>
      </c>
      <c r="G10" s="258">
        <v>6.3</v>
      </c>
      <c r="H10" s="258">
        <v>20978.373</v>
      </c>
      <c r="I10" s="258">
        <v>40</v>
      </c>
      <c r="J10" s="258">
        <v>2829.1</v>
      </c>
      <c r="K10" s="257">
        <v>3</v>
      </c>
      <c r="L10" s="257">
        <v>8</v>
      </c>
    </row>
    <row r="11" spans="1:12" ht="15">
      <c r="A11" s="257">
        <f aca="true" t="shared" si="0" ref="A11:B26">A10+1</f>
        <v>4</v>
      </c>
      <c r="B11" s="257">
        <f t="shared" si="0"/>
        <v>9</v>
      </c>
      <c r="C11" s="259">
        <v>100</v>
      </c>
      <c r="D11" s="258">
        <v>6.2</v>
      </c>
      <c r="E11" s="258">
        <v>21906.87</v>
      </c>
      <c r="F11" s="258">
        <v>75</v>
      </c>
      <c r="G11" s="258">
        <v>6.3</v>
      </c>
      <c r="H11" s="258">
        <v>20978.432</v>
      </c>
      <c r="I11" s="258">
        <v>40</v>
      </c>
      <c r="J11" s="258">
        <v>2829.2</v>
      </c>
      <c r="K11" s="257">
        <f>K10+1</f>
        <v>4</v>
      </c>
      <c r="L11" s="257">
        <f>L10+1</f>
        <v>9</v>
      </c>
    </row>
    <row r="12" spans="1:12" ht="15">
      <c r="A12" s="261">
        <f t="shared" si="0"/>
        <v>5</v>
      </c>
      <c r="B12" s="261">
        <f t="shared" si="0"/>
        <v>10</v>
      </c>
      <c r="C12" s="259">
        <v>105</v>
      </c>
      <c r="D12" s="258">
        <v>6.2</v>
      </c>
      <c r="E12" s="258">
        <v>21906.907</v>
      </c>
      <c r="F12" s="258">
        <v>85</v>
      </c>
      <c r="G12" s="258">
        <v>6.3</v>
      </c>
      <c r="H12" s="258">
        <v>20978.561</v>
      </c>
      <c r="I12" s="258">
        <v>45</v>
      </c>
      <c r="J12" s="258">
        <v>2829.3</v>
      </c>
      <c r="K12" s="261">
        <f>K11+1</f>
        <v>5</v>
      </c>
      <c r="L12" s="261">
        <f>L11+1</f>
        <v>10</v>
      </c>
    </row>
    <row r="13" spans="1:12" ht="15">
      <c r="A13" s="282">
        <f t="shared" si="0"/>
        <v>6</v>
      </c>
      <c r="B13" s="282">
        <f t="shared" si="0"/>
        <v>11</v>
      </c>
      <c r="C13" s="283">
        <v>105</v>
      </c>
      <c r="D13" s="265">
        <v>6.2</v>
      </c>
      <c r="E13" s="265">
        <v>21906.091</v>
      </c>
      <c r="F13" s="265">
        <v>95</v>
      </c>
      <c r="G13" s="265">
        <v>6.3</v>
      </c>
      <c r="H13" s="265">
        <v>20978.628</v>
      </c>
      <c r="I13" s="265">
        <v>45</v>
      </c>
      <c r="J13" s="265">
        <v>2829.4</v>
      </c>
      <c r="K13" s="282">
        <f>K12+1</f>
        <v>6</v>
      </c>
      <c r="L13" s="282">
        <f>L12+1</f>
        <v>11</v>
      </c>
    </row>
    <row r="14" spans="1:12" ht="15">
      <c r="A14" s="247">
        <f t="shared" si="0"/>
        <v>7</v>
      </c>
      <c r="B14" s="247">
        <f t="shared" si="0"/>
        <v>12</v>
      </c>
      <c r="C14" s="249">
        <v>105</v>
      </c>
      <c r="D14" s="248">
        <v>6.2</v>
      </c>
      <c r="E14" s="248">
        <v>21907.212</v>
      </c>
      <c r="F14" s="248">
        <v>100</v>
      </c>
      <c r="G14" s="248">
        <v>6.3</v>
      </c>
      <c r="H14" s="248">
        <v>20978.798</v>
      </c>
      <c r="I14" s="248">
        <v>45</v>
      </c>
      <c r="J14" s="248">
        <v>2829.5</v>
      </c>
      <c r="K14" s="247">
        <f>K13+1</f>
        <v>7</v>
      </c>
      <c r="L14" s="247">
        <f>L13+1</f>
        <v>12</v>
      </c>
    </row>
    <row r="15" spans="1:12" ht="15">
      <c r="A15" s="257">
        <f t="shared" si="0"/>
        <v>8</v>
      </c>
      <c r="B15" s="257">
        <f t="shared" si="0"/>
        <v>13</v>
      </c>
      <c r="C15" s="259">
        <v>100</v>
      </c>
      <c r="D15" s="258">
        <v>6.3</v>
      </c>
      <c r="E15" s="258">
        <v>21907.34</v>
      </c>
      <c r="F15" s="258">
        <v>95</v>
      </c>
      <c r="G15" s="258">
        <v>6.3</v>
      </c>
      <c r="H15" s="258">
        <v>20978.862</v>
      </c>
      <c r="I15" s="258">
        <v>40</v>
      </c>
      <c r="J15" s="258">
        <v>2829.6</v>
      </c>
      <c r="K15" s="257">
        <f>K14+1</f>
        <v>8</v>
      </c>
      <c r="L15" s="257">
        <f>L14+1</f>
        <v>13</v>
      </c>
    </row>
    <row r="16" spans="1:12" ht="15">
      <c r="A16" s="257">
        <f t="shared" si="0"/>
        <v>9</v>
      </c>
      <c r="B16" s="257">
        <f t="shared" si="0"/>
        <v>14</v>
      </c>
      <c r="C16" s="259">
        <v>100</v>
      </c>
      <c r="D16" s="258">
        <v>6.3</v>
      </c>
      <c r="E16" s="258">
        <v>21907.156</v>
      </c>
      <c r="F16" s="258">
        <v>95</v>
      </c>
      <c r="G16" s="258">
        <v>6.3</v>
      </c>
      <c r="H16" s="258">
        <v>20978.947</v>
      </c>
      <c r="I16" s="258">
        <v>40</v>
      </c>
      <c r="J16" s="258">
        <v>2829.7</v>
      </c>
      <c r="K16" s="257">
        <f>K15+1</f>
        <v>9</v>
      </c>
      <c r="L16" s="257">
        <f>L15+1</f>
        <v>14</v>
      </c>
    </row>
    <row r="17" spans="1:12" ht="15">
      <c r="A17" s="247">
        <f t="shared" si="0"/>
        <v>10</v>
      </c>
      <c r="B17" s="247">
        <f t="shared" si="0"/>
        <v>15</v>
      </c>
      <c r="C17" s="249">
        <v>100</v>
      </c>
      <c r="D17" s="248">
        <v>6.3</v>
      </c>
      <c r="E17" s="248">
        <v>21907.588</v>
      </c>
      <c r="F17" s="248">
        <v>95</v>
      </c>
      <c r="G17" s="248">
        <v>6.2</v>
      </c>
      <c r="H17" s="248">
        <v>20979.149</v>
      </c>
      <c r="I17" s="248">
        <v>40</v>
      </c>
      <c r="J17" s="248">
        <v>2829.8</v>
      </c>
      <c r="K17" s="247">
        <f>K16+1</f>
        <v>10</v>
      </c>
      <c r="L17" s="247">
        <f>L16+1</f>
        <v>15</v>
      </c>
    </row>
    <row r="18" spans="1:12" ht="15">
      <c r="A18" s="257">
        <f t="shared" si="0"/>
        <v>11</v>
      </c>
      <c r="B18" s="257">
        <f t="shared" si="0"/>
        <v>16</v>
      </c>
      <c r="C18" s="259">
        <v>90</v>
      </c>
      <c r="D18" s="258">
        <v>6.3</v>
      </c>
      <c r="E18" s="258">
        <v>21907.691</v>
      </c>
      <c r="F18" s="258">
        <v>95</v>
      </c>
      <c r="G18" s="258">
        <v>6.2</v>
      </c>
      <c r="H18" s="258">
        <v>20979.302</v>
      </c>
      <c r="I18" s="258">
        <v>35</v>
      </c>
      <c r="J18" s="258">
        <v>2829.9</v>
      </c>
      <c r="K18" s="257">
        <f>K17+1</f>
        <v>11</v>
      </c>
      <c r="L18" s="257">
        <f>L17+1</f>
        <v>16</v>
      </c>
    </row>
    <row r="19" spans="1:12" ht="15">
      <c r="A19" s="261">
        <f t="shared" si="0"/>
        <v>12</v>
      </c>
      <c r="B19" s="261">
        <f t="shared" si="0"/>
        <v>17</v>
      </c>
      <c r="C19" s="259">
        <v>95</v>
      </c>
      <c r="D19" s="258">
        <v>6.3</v>
      </c>
      <c r="E19" s="258">
        <v>21907.732</v>
      </c>
      <c r="F19" s="258">
        <v>90</v>
      </c>
      <c r="G19" s="258">
        <v>6.2</v>
      </c>
      <c r="H19" s="258">
        <v>20979.471</v>
      </c>
      <c r="I19" s="258">
        <v>40</v>
      </c>
      <c r="J19" s="258">
        <v>2830</v>
      </c>
      <c r="K19" s="261">
        <f>K18+1</f>
        <v>12</v>
      </c>
      <c r="L19" s="261">
        <f>L18+1</f>
        <v>17</v>
      </c>
    </row>
    <row r="20" spans="1:12" ht="15">
      <c r="A20" s="257">
        <f t="shared" si="0"/>
        <v>13</v>
      </c>
      <c r="B20" s="257">
        <f t="shared" si="0"/>
        <v>18</v>
      </c>
      <c r="C20" s="259">
        <v>105</v>
      </c>
      <c r="D20" s="258">
        <v>6.2</v>
      </c>
      <c r="E20" s="258">
        <v>21907.961</v>
      </c>
      <c r="F20" s="258">
        <v>100</v>
      </c>
      <c r="G20" s="258">
        <v>6.2</v>
      </c>
      <c r="H20" s="258">
        <v>20979.58</v>
      </c>
      <c r="I20" s="258">
        <v>45</v>
      </c>
      <c r="J20" s="258">
        <v>2830.1</v>
      </c>
      <c r="K20" s="257">
        <f>K19+1</f>
        <v>13</v>
      </c>
      <c r="L20" s="257">
        <f>L19+1</f>
        <v>18</v>
      </c>
    </row>
    <row r="21" spans="1:12" ht="15">
      <c r="A21" s="257">
        <f t="shared" si="0"/>
        <v>14</v>
      </c>
      <c r="B21" s="257">
        <f t="shared" si="0"/>
        <v>19</v>
      </c>
      <c r="C21" s="259">
        <v>120</v>
      </c>
      <c r="D21" s="258">
        <v>6.2</v>
      </c>
      <c r="E21" s="258">
        <v>2190.01</v>
      </c>
      <c r="F21" s="258">
        <v>110</v>
      </c>
      <c r="G21" s="258">
        <v>6.2</v>
      </c>
      <c r="H21" s="258">
        <v>20979.741</v>
      </c>
      <c r="I21" s="258">
        <v>50</v>
      </c>
      <c r="J21" s="258">
        <v>2830.2</v>
      </c>
      <c r="K21" s="257">
        <f>K20+1</f>
        <v>14</v>
      </c>
      <c r="L21" s="257">
        <f>L20+1</f>
        <v>19</v>
      </c>
    </row>
    <row r="22" spans="1:12" ht="15">
      <c r="A22" s="284">
        <f t="shared" si="0"/>
        <v>15</v>
      </c>
      <c r="B22" s="284">
        <f t="shared" si="0"/>
        <v>20</v>
      </c>
      <c r="C22" s="283">
        <v>110</v>
      </c>
      <c r="D22" s="265">
        <v>6.2</v>
      </c>
      <c r="E22" s="265">
        <v>21908.282</v>
      </c>
      <c r="F22" s="283">
        <v>110</v>
      </c>
      <c r="G22" s="265">
        <v>6.2</v>
      </c>
      <c r="H22" s="265">
        <v>20979.813</v>
      </c>
      <c r="I22" s="265">
        <v>50</v>
      </c>
      <c r="J22" s="265">
        <v>2830.3</v>
      </c>
      <c r="K22" s="284">
        <f>K21+1</f>
        <v>15</v>
      </c>
      <c r="L22" s="284">
        <f>L21+1</f>
        <v>20</v>
      </c>
    </row>
    <row r="23" spans="1:12" ht="15">
      <c r="A23" s="257">
        <f t="shared" si="0"/>
        <v>16</v>
      </c>
      <c r="B23" s="257">
        <f t="shared" si="0"/>
        <v>21</v>
      </c>
      <c r="C23" s="259">
        <v>110</v>
      </c>
      <c r="D23" s="258">
        <v>6.2</v>
      </c>
      <c r="E23" s="258">
        <v>21908.576</v>
      </c>
      <c r="F23" s="258">
        <v>105</v>
      </c>
      <c r="G23" s="258">
        <v>6.3</v>
      </c>
      <c r="H23" s="258">
        <v>20979.915</v>
      </c>
      <c r="I23" s="258">
        <v>50</v>
      </c>
      <c r="J23" s="258">
        <v>2830.4</v>
      </c>
      <c r="K23" s="257">
        <f>K22+1</f>
        <v>16</v>
      </c>
      <c r="L23" s="257">
        <f>L22+1</f>
        <v>21</v>
      </c>
    </row>
    <row r="24" spans="1:12" ht="15">
      <c r="A24" s="257">
        <f t="shared" si="0"/>
        <v>17</v>
      </c>
      <c r="B24" s="257">
        <f t="shared" si="0"/>
        <v>22</v>
      </c>
      <c r="C24" s="259">
        <v>105</v>
      </c>
      <c r="D24" s="258">
        <v>6.2</v>
      </c>
      <c r="E24" s="258">
        <v>21908.636</v>
      </c>
      <c r="F24" s="258">
        <v>105</v>
      </c>
      <c r="G24" s="258">
        <v>6.3</v>
      </c>
      <c r="H24" s="258">
        <v>20980.006</v>
      </c>
      <c r="I24" s="258">
        <v>50</v>
      </c>
      <c r="J24" s="258">
        <v>2830.5</v>
      </c>
      <c r="K24" s="257">
        <f>K23+1</f>
        <v>17</v>
      </c>
      <c r="L24" s="257">
        <f>L23+1</f>
        <v>22</v>
      </c>
    </row>
    <row r="25" spans="1:12" ht="15">
      <c r="A25" s="247">
        <f t="shared" si="0"/>
        <v>18</v>
      </c>
      <c r="B25" s="247">
        <f t="shared" si="0"/>
        <v>23</v>
      </c>
      <c r="C25" s="249">
        <v>105</v>
      </c>
      <c r="D25" s="248">
        <v>6.2</v>
      </c>
      <c r="E25" s="248">
        <v>21908.676</v>
      </c>
      <c r="F25" s="248">
        <v>105</v>
      </c>
      <c r="G25" s="248">
        <v>6.3</v>
      </c>
      <c r="H25" s="248">
        <v>20980.078</v>
      </c>
      <c r="I25" s="248">
        <v>50</v>
      </c>
      <c r="J25" s="248">
        <v>2830.6</v>
      </c>
      <c r="K25" s="247">
        <f>K24+1</f>
        <v>18</v>
      </c>
      <c r="L25" s="247">
        <f>L24+1</f>
        <v>23</v>
      </c>
    </row>
    <row r="26" spans="1:12" ht="15">
      <c r="A26" s="257">
        <f t="shared" si="0"/>
        <v>19</v>
      </c>
      <c r="B26" s="257">
        <f t="shared" si="0"/>
        <v>24</v>
      </c>
      <c r="C26" s="259">
        <v>100</v>
      </c>
      <c r="D26" s="258">
        <v>6.2</v>
      </c>
      <c r="E26" s="258">
        <v>21908.763</v>
      </c>
      <c r="F26" s="258">
        <v>100</v>
      </c>
      <c r="G26" s="258">
        <v>6.3</v>
      </c>
      <c r="H26" s="258">
        <v>20980.13</v>
      </c>
      <c r="I26" s="258">
        <v>45</v>
      </c>
      <c r="J26" s="258">
        <v>2830.7</v>
      </c>
      <c r="K26" s="257">
        <f>K25+1</f>
        <v>19</v>
      </c>
      <c r="L26" s="257">
        <f>L25+1</f>
        <v>24</v>
      </c>
    </row>
    <row r="27" spans="1:12" ht="15">
      <c r="A27" s="257">
        <v>20</v>
      </c>
      <c r="B27" s="257">
        <v>1</v>
      </c>
      <c r="C27" s="259">
        <v>90</v>
      </c>
      <c r="D27" s="258">
        <v>6.3</v>
      </c>
      <c r="E27" s="258">
        <v>21908.913</v>
      </c>
      <c r="F27" s="258">
        <v>100</v>
      </c>
      <c r="G27" s="258">
        <v>6.3</v>
      </c>
      <c r="H27" s="258">
        <v>20980.2</v>
      </c>
      <c r="I27" s="258">
        <v>40</v>
      </c>
      <c r="J27" s="258">
        <v>2830.8</v>
      </c>
      <c r="K27" s="257">
        <v>20</v>
      </c>
      <c r="L27" s="257">
        <v>1</v>
      </c>
    </row>
    <row r="28" spans="1:12" ht="15">
      <c r="A28" s="257">
        <f aca="true" t="shared" si="1" ref="A28:B31">A27+1</f>
        <v>21</v>
      </c>
      <c r="B28" s="257">
        <f t="shared" si="1"/>
        <v>2</v>
      </c>
      <c r="C28" s="259">
        <v>80</v>
      </c>
      <c r="D28" s="258">
        <v>6.3</v>
      </c>
      <c r="E28" s="258">
        <v>21909.01</v>
      </c>
      <c r="F28" s="258">
        <v>75</v>
      </c>
      <c r="G28" s="258">
        <v>6.3</v>
      </c>
      <c r="H28" s="258">
        <v>20980.301</v>
      </c>
      <c r="I28" s="258">
        <v>35</v>
      </c>
      <c r="J28" s="258">
        <v>2830.9</v>
      </c>
      <c r="K28" s="257">
        <f>K27+1</f>
        <v>21</v>
      </c>
      <c r="L28" s="257">
        <f>L27+1</f>
        <v>2</v>
      </c>
    </row>
    <row r="29" spans="1:12" ht="15">
      <c r="A29" s="257">
        <f t="shared" si="1"/>
        <v>22</v>
      </c>
      <c r="B29" s="257">
        <f t="shared" si="1"/>
        <v>3</v>
      </c>
      <c r="C29" s="259">
        <v>70</v>
      </c>
      <c r="D29" s="258">
        <v>6.3</v>
      </c>
      <c r="E29" s="258">
        <v>21919.112</v>
      </c>
      <c r="F29" s="258">
        <v>70</v>
      </c>
      <c r="G29" s="258">
        <v>6.3</v>
      </c>
      <c r="H29" s="258">
        <v>20980.407</v>
      </c>
      <c r="I29" s="258">
        <v>30</v>
      </c>
      <c r="J29" s="258">
        <v>2831</v>
      </c>
      <c r="K29" s="257">
        <f>K28+1</f>
        <v>22</v>
      </c>
      <c r="L29" s="257">
        <f>L28+1</f>
        <v>3</v>
      </c>
    </row>
    <row r="30" spans="1:12" ht="15">
      <c r="A30" s="284">
        <f t="shared" si="1"/>
        <v>23</v>
      </c>
      <c r="B30" s="284">
        <f t="shared" si="1"/>
        <v>4</v>
      </c>
      <c r="C30" s="259">
        <v>70</v>
      </c>
      <c r="D30" s="258">
        <v>6.3</v>
      </c>
      <c r="E30" s="258">
        <v>21909.313</v>
      </c>
      <c r="F30" s="258">
        <v>70</v>
      </c>
      <c r="G30" s="258">
        <v>6.3</v>
      </c>
      <c r="H30" s="258">
        <v>20980.5</v>
      </c>
      <c r="I30" s="258">
        <v>30</v>
      </c>
      <c r="J30" s="258">
        <v>2831.1</v>
      </c>
      <c r="K30" s="284">
        <f>K29+1</f>
        <v>23</v>
      </c>
      <c r="L30" s="284">
        <f>L29+1</f>
        <v>4</v>
      </c>
    </row>
    <row r="31" spans="1:12" ht="15">
      <c r="A31" s="257">
        <f t="shared" si="1"/>
        <v>24</v>
      </c>
      <c r="B31" s="257">
        <f t="shared" si="1"/>
        <v>5</v>
      </c>
      <c r="C31" s="259">
        <v>70</v>
      </c>
      <c r="D31" s="258">
        <v>6.3</v>
      </c>
      <c r="E31" s="258">
        <v>21909.715</v>
      </c>
      <c r="F31" s="258">
        <v>65</v>
      </c>
      <c r="G31" s="258">
        <v>6.3</v>
      </c>
      <c r="H31" s="258">
        <v>20980.573</v>
      </c>
      <c r="I31" s="258">
        <v>30</v>
      </c>
      <c r="J31" s="258">
        <v>2831.1</v>
      </c>
      <c r="K31" s="257">
        <f>K30+1</f>
        <v>24</v>
      </c>
      <c r="L31" s="257">
        <f>L30+1</f>
        <v>5</v>
      </c>
    </row>
    <row r="33" spans="3:8" ht="15">
      <c r="C33" s="380" t="s">
        <v>413</v>
      </c>
      <c r="D33" s="380"/>
      <c r="E33" s="380"/>
      <c r="F33" s="380"/>
      <c r="G33" s="373"/>
      <c r="H33" s="373"/>
    </row>
    <row r="34" spans="3:8" ht="15">
      <c r="C34" s="373"/>
      <c r="D34" s="373"/>
      <c r="E34" s="373"/>
      <c r="F34" s="373"/>
      <c r="G34" s="373"/>
      <c r="H34" s="373"/>
    </row>
  </sheetData>
  <sheetProtection/>
  <mergeCells count="6">
    <mergeCell ref="K4:K6"/>
    <mergeCell ref="L4:L6"/>
    <mergeCell ref="A4:A6"/>
    <mergeCell ref="B4:B6"/>
    <mergeCell ref="C4:D5"/>
    <mergeCell ref="F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X28"/>
  <sheetViews>
    <sheetView zoomScalePageLayoutView="0" workbookViewId="0" topLeftCell="A16">
      <selection activeCell="M13" sqref="M13"/>
    </sheetView>
  </sheetViews>
  <sheetFormatPr defaultColWidth="9.140625" defaultRowHeight="15"/>
  <sheetData>
    <row r="1" spans="2:11" ht="15">
      <c r="B1" s="426" t="s">
        <v>134</v>
      </c>
      <c r="C1" s="426"/>
      <c r="D1" s="426"/>
      <c r="E1" s="426"/>
      <c r="F1" s="426"/>
      <c r="G1" s="426"/>
      <c r="H1" s="426"/>
      <c r="I1" s="426"/>
      <c r="J1" s="426"/>
      <c r="K1" s="426"/>
    </row>
    <row r="2" spans="2:11" ht="15">
      <c r="B2" s="426" t="s">
        <v>135</v>
      </c>
      <c r="C2" s="426"/>
      <c r="D2" s="426"/>
      <c r="E2" s="426"/>
      <c r="F2" s="426"/>
      <c r="G2" s="426"/>
      <c r="H2" s="426"/>
      <c r="I2" s="426"/>
      <c r="J2" s="426"/>
      <c r="K2" s="426"/>
    </row>
    <row r="3" spans="2:11" ht="15">
      <c r="B3" s="426" t="s">
        <v>208</v>
      </c>
      <c r="C3" s="426"/>
      <c r="D3" s="426"/>
      <c r="E3" s="426"/>
      <c r="F3" s="426"/>
      <c r="G3" s="426"/>
      <c r="H3" s="426"/>
      <c r="I3" s="426"/>
      <c r="J3" s="426"/>
      <c r="K3" s="426"/>
    </row>
    <row r="4" spans="2:24" ht="15">
      <c r="B4" s="431" t="s">
        <v>136</v>
      </c>
      <c r="C4" s="431" t="s">
        <v>137</v>
      </c>
      <c r="D4" s="431" t="s">
        <v>138</v>
      </c>
      <c r="E4" s="431" t="s">
        <v>139</v>
      </c>
      <c r="F4" s="432"/>
      <c r="G4" s="433" t="s">
        <v>140</v>
      </c>
      <c r="H4" s="433"/>
      <c r="I4" s="431" t="s">
        <v>141</v>
      </c>
      <c r="J4" s="431" t="s">
        <v>142</v>
      </c>
      <c r="K4" s="429" t="s">
        <v>143</v>
      </c>
      <c r="N4" t="s">
        <v>209</v>
      </c>
      <c r="P4" s="157">
        <v>8400.61</v>
      </c>
      <c r="Q4" s="157">
        <v>8465.41</v>
      </c>
      <c r="R4" s="158">
        <f>Q4-P4</f>
        <v>64.79999999999927</v>
      </c>
      <c r="S4" s="159">
        <v>12000</v>
      </c>
      <c r="T4" s="160">
        <v>1.87</v>
      </c>
      <c r="U4" s="161">
        <f>(R4*1000*T4)/100</f>
        <v>1211.7599999999866</v>
      </c>
      <c r="V4" s="161">
        <f>U4</f>
        <v>1211.7599999999866</v>
      </c>
      <c r="W4" s="161"/>
      <c r="X4" s="162">
        <f>ROUND((R4*S4)+U4+W4,0)</f>
        <v>778812</v>
      </c>
    </row>
    <row r="5" spans="2:24" ht="42.75">
      <c r="B5" s="431"/>
      <c r="C5" s="431"/>
      <c r="D5" s="431"/>
      <c r="E5" s="431"/>
      <c r="F5" s="432"/>
      <c r="G5" s="163" t="s">
        <v>175</v>
      </c>
      <c r="H5" s="86" t="s">
        <v>175</v>
      </c>
      <c r="I5" s="431"/>
      <c r="J5" s="431"/>
      <c r="K5" s="429"/>
      <c r="N5" t="s">
        <v>210</v>
      </c>
      <c r="P5" s="157">
        <v>8494.31</v>
      </c>
      <c r="Q5" s="157">
        <v>8644.76</v>
      </c>
      <c r="R5" s="158">
        <f>Q5-P5</f>
        <v>150.45000000000073</v>
      </c>
      <c r="S5" s="159">
        <v>7200</v>
      </c>
      <c r="T5" s="160">
        <v>1.87</v>
      </c>
      <c r="U5" s="161">
        <f>(R5*1000*T5)/100</f>
        <v>2813.415000000014</v>
      </c>
      <c r="V5" s="161">
        <f>U5</f>
        <v>2813.415000000014</v>
      </c>
      <c r="W5" s="161"/>
      <c r="X5" s="162">
        <f>ROUND((R5*S5)+U5+W5,0)</f>
        <v>1086053</v>
      </c>
    </row>
    <row r="6" spans="2:24" ht="15"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  <c r="N6" s="164" t="s">
        <v>211</v>
      </c>
      <c r="O6" s="165" t="s">
        <v>212</v>
      </c>
      <c r="P6" s="158"/>
      <c r="Q6" s="158"/>
      <c r="R6" s="158"/>
      <c r="S6" s="159"/>
      <c r="T6" s="158"/>
      <c r="U6" s="161"/>
      <c r="V6" s="161"/>
      <c r="W6" s="161"/>
      <c r="X6" s="162">
        <f>ROUND((R6*S6)+U6+W6,0)</f>
        <v>0</v>
      </c>
    </row>
    <row r="7" spans="2:24" ht="15.75" thickBot="1">
      <c r="B7" s="430" t="s">
        <v>144</v>
      </c>
      <c r="C7" s="430"/>
      <c r="D7" s="430"/>
      <c r="E7" s="430"/>
      <c r="F7" s="430"/>
      <c r="G7" s="430"/>
      <c r="H7" s="430"/>
      <c r="I7" s="430"/>
      <c r="J7" s="430"/>
      <c r="K7" s="430"/>
      <c r="N7" s="166" t="s">
        <v>213</v>
      </c>
      <c r="O7" s="167" t="e">
        <f>'[1]ТОЧКИ ПОСТ'!G324</f>
        <v>#REF!</v>
      </c>
      <c r="P7" s="157">
        <v>1594.412</v>
      </c>
      <c r="Q7" s="157">
        <v>1596.512</v>
      </c>
      <c r="R7" s="158">
        <f>Q7-P7</f>
        <v>2.099999999999909</v>
      </c>
      <c r="S7" s="159">
        <v>1200</v>
      </c>
      <c r="T7" s="160">
        <v>1.87</v>
      </c>
      <c r="U7" s="161">
        <f>(R7*1000*T7)/100</f>
        <v>39.2699999999983</v>
      </c>
      <c r="V7" s="161">
        <f aca="true" t="shared" si="0" ref="V7:V14">U7</f>
        <v>39.2699999999983</v>
      </c>
      <c r="W7" s="161"/>
      <c r="X7" s="162">
        <f>ROUND((R7*1000)+U7+W7,0)</f>
        <v>2139</v>
      </c>
    </row>
    <row r="8" spans="2:24" ht="45">
      <c r="B8" s="127"/>
      <c r="C8" s="128"/>
      <c r="D8" s="168" t="s">
        <v>214</v>
      </c>
      <c r="E8" s="128"/>
      <c r="F8" s="128"/>
      <c r="G8" s="169">
        <v>1537.385</v>
      </c>
      <c r="H8" s="169">
        <v>1538.642</v>
      </c>
      <c r="I8" s="139">
        <f aca="true" t="shared" si="1" ref="I8:I19">H8-G8</f>
        <v>1.2570000000000618</v>
      </c>
      <c r="J8" s="139">
        <v>21</v>
      </c>
      <c r="K8" s="114">
        <f aca="true" t="shared" si="2" ref="K8:K19">I8*J8</f>
        <v>26.3970000000013</v>
      </c>
      <c r="N8" s="164" t="s">
        <v>215</v>
      </c>
      <c r="O8" s="167" t="e">
        <f>'[1]ТОЧКИ ПОСТ'!G325</f>
        <v>#REF!</v>
      </c>
      <c r="P8" s="157">
        <v>2290.7</v>
      </c>
      <c r="Q8" s="157">
        <v>2317.3</v>
      </c>
      <c r="R8" s="158">
        <f>Q8-P8</f>
        <v>26.600000000000364</v>
      </c>
      <c r="S8" s="159">
        <v>7200</v>
      </c>
      <c r="T8" s="160">
        <v>1.87</v>
      </c>
      <c r="U8" s="161">
        <f>(R8*S8*T8)/100</f>
        <v>3581.424000000049</v>
      </c>
      <c r="V8" s="161">
        <f t="shared" si="0"/>
        <v>3581.424000000049</v>
      </c>
      <c r="W8" s="161"/>
      <c r="X8" s="162">
        <f>ROUND((R8*S8)+U8+W8,0)</f>
        <v>195101</v>
      </c>
    </row>
    <row r="9" spans="2:24" ht="30.75" thickBot="1">
      <c r="B9" s="129"/>
      <c r="C9" s="91"/>
      <c r="D9" s="124" t="s">
        <v>216</v>
      </c>
      <c r="E9" s="91"/>
      <c r="F9" s="91"/>
      <c r="G9" s="170">
        <v>522.833</v>
      </c>
      <c r="H9" s="170">
        <v>523.227</v>
      </c>
      <c r="I9" s="171">
        <f t="shared" si="1"/>
        <v>0.39400000000000546</v>
      </c>
      <c r="J9" s="172">
        <v>21</v>
      </c>
      <c r="K9" s="173">
        <f t="shared" si="2"/>
        <v>8.274000000000115</v>
      </c>
      <c r="N9" s="164" t="s">
        <v>217</v>
      </c>
      <c r="O9" s="174">
        <v>125605</v>
      </c>
      <c r="P9" s="157">
        <v>2148.5</v>
      </c>
      <c r="Q9" s="157">
        <v>2222.5</v>
      </c>
      <c r="R9" s="158">
        <f>Q9-P9</f>
        <v>74</v>
      </c>
      <c r="S9" s="159">
        <v>7200</v>
      </c>
      <c r="T9" s="160">
        <v>1.87</v>
      </c>
      <c r="U9" s="161">
        <f>(R9*S9*T9)/100</f>
        <v>9963.36</v>
      </c>
      <c r="V9" s="161">
        <f t="shared" si="0"/>
        <v>9963.36</v>
      </c>
      <c r="W9" s="161"/>
      <c r="X9" s="162">
        <f>ROUND((R9*S9)+U9+W9,0)</f>
        <v>542763</v>
      </c>
    </row>
    <row r="10" spans="2:24" ht="26.25">
      <c r="B10" s="129"/>
      <c r="C10" s="91"/>
      <c r="D10" s="122" t="s">
        <v>218</v>
      </c>
      <c r="E10" s="91"/>
      <c r="F10" s="91"/>
      <c r="G10" s="170">
        <v>2074.105</v>
      </c>
      <c r="H10" s="170">
        <v>2075.335</v>
      </c>
      <c r="I10" s="139">
        <f t="shared" si="1"/>
        <v>1.2300000000000182</v>
      </c>
      <c r="J10" s="138">
        <v>21</v>
      </c>
      <c r="K10" s="114">
        <f t="shared" si="2"/>
        <v>25.830000000000382</v>
      </c>
      <c r="N10" s="164" t="s">
        <v>219</v>
      </c>
      <c r="O10" s="167" t="e">
        <f>'[1]ТОЧКИ ПОСТ'!G327</f>
        <v>#REF!</v>
      </c>
      <c r="P10" s="157">
        <v>1448.8</v>
      </c>
      <c r="Q10" s="157">
        <v>1475</v>
      </c>
      <c r="R10" s="158">
        <f>Q10-P10</f>
        <v>26.200000000000045</v>
      </c>
      <c r="S10" s="159">
        <v>4800</v>
      </c>
      <c r="T10" s="160">
        <v>1.87</v>
      </c>
      <c r="U10" s="161">
        <f>(R10*S10*T10)/100</f>
        <v>2351.712000000004</v>
      </c>
      <c r="V10" s="161">
        <f t="shared" si="0"/>
        <v>2351.712000000004</v>
      </c>
      <c r="W10" s="161"/>
      <c r="X10" s="162">
        <f>ROUND((R10*S10)+U10+W10,0)</f>
        <v>128112</v>
      </c>
    </row>
    <row r="11" spans="2:24" ht="30.75" thickBot="1">
      <c r="B11" s="133"/>
      <c r="C11" s="134"/>
      <c r="D11" s="175" t="s">
        <v>216</v>
      </c>
      <c r="E11" s="134"/>
      <c r="F11" s="134"/>
      <c r="G11" s="176">
        <v>846.64</v>
      </c>
      <c r="H11" s="176">
        <v>847.34</v>
      </c>
      <c r="I11" s="171">
        <f t="shared" si="1"/>
        <v>0.7000000000000455</v>
      </c>
      <c r="J11" s="172">
        <v>21</v>
      </c>
      <c r="K11" s="173">
        <f t="shared" si="2"/>
        <v>14.700000000000955</v>
      </c>
      <c r="N11" s="164" t="s">
        <v>220</v>
      </c>
      <c r="O11" s="167" t="e">
        <f>'[1]ТОЧКИ ПОСТ'!G328</f>
        <v>#REF!</v>
      </c>
      <c r="P11" s="157">
        <v>68.44</v>
      </c>
      <c r="Q11" s="157">
        <v>81.632</v>
      </c>
      <c r="R11" s="158">
        <f>Q11-P11</f>
        <v>13.192000000000007</v>
      </c>
      <c r="S11" s="159">
        <v>600</v>
      </c>
      <c r="T11" s="160">
        <v>1.87</v>
      </c>
      <c r="U11" s="161">
        <f>(R11*S11*T11)/100</f>
        <v>148.0142400000001</v>
      </c>
      <c r="V11" s="161">
        <f t="shared" si="0"/>
        <v>148.0142400000001</v>
      </c>
      <c r="W11" s="161"/>
      <c r="X11" s="162">
        <f>ROUND((R11*S11)+U11+W11,0)</f>
        <v>8063</v>
      </c>
    </row>
    <row r="12" spans="2:24" ht="26.25">
      <c r="B12" s="127"/>
      <c r="C12" s="128"/>
      <c r="D12" s="177" t="s">
        <v>221</v>
      </c>
      <c r="E12" s="128"/>
      <c r="F12" s="128"/>
      <c r="G12" s="178">
        <v>2941.293</v>
      </c>
      <c r="H12" s="178">
        <v>2943.377</v>
      </c>
      <c r="I12" s="139">
        <f t="shared" si="1"/>
        <v>2.0839999999998327</v>
      </c>
      <c r="J12" s="138">
        <v>18</v>
      </c>
      <c r="K12" s="114">
        <f t="shared" si="2"/>
        <v>37.51199999999699</v>
      </c>
      <c r="N12" s="179" t="s">
        <v>222</v>
      </c>
      <c r="O12" s="180" t="e">
        <f>'[1]ТОЧКИ ПОСТ'!G329</f>
        <v>#REF!</v>
      </c>
      <c r="P12" s="181">
        <v>2615.688</v>
      </c>
      <c r="Q12" s="181">
        <v>2641.418</v>
      </c>
      <c r="R12" s="158">
        <f aca="true" t="shared" si="3" ref="R12:R17">Q12-P12</f>
        <v>25.730000000000018</v>
      </c>
      <c r="S12" s="159">
        <v>1200</v>
      </c>
      <c r="T12" s="160">
        <v>1.87</v>
      </c>
      <c r="U12" s="158">
        <f>(R12*1000*T12)/100</f>
        <v>481.15100000000035</v>
      </c>
      <c r="V12" s="158">
        <f t="shared" si="0"/>
        <v>481.15100000000035</v>
      </c>
      <c r="W12" s="158"/>
      <c r="X12" s="162">
        <f>ROUND((R12*1000)+U12+W12,0)</f>
        <v>26211</v>
      </c>
    </row>
    <row r="13" spans="2:24" ht="30.75" thickBot="1">
      <c r="B13" s="129"/>
      <c r="C13" s="91"/>
      <c r="D13" s="124" t="s">
        <v>216</v>
      </c>
      <c r="E13" s="91"/>
      <c r="F13" s="91"/>
      <c r="G13" s="19">
        <v>1293.783</v>
      </c>
      <c r="H13" s="19">
        <v>1294.813</v>
      </c>
      <c r="I13" s="171">
        <f t="shared" si="1"/>
        <v>1.0300000000002</v>
      </c>
      <c r="J13" s="172">
        <v>18</v>
      </c>
      <c r="K13" s="173">
        <f t="shared" si="2"/>
        <v>18.5400000000036</v>
      </c>
      <c r="N13" s="179" t="s">
        <v>223</v>
      </c>
      <c r="O13" s="174" t="e">
        <f>'[1]ТОЧКИ ПОСТ'!G330</f>
        <v>#REF!</v>
      </c>
      <c r="P13" s="157">
        <v>4813.44</v>
      </c>
      <c r="Q13" s="157">
        <v>4820.75</v>
      </c>
      <c r="R13" s="158">
        <f t="shared" si="3"/>
        <v>7.3100000000004</v>
      </c>
      <c r="S13" s="159">
        <v>4800</v>
      </c>
      <c r="T13" s="160">
        <v>1.87</v>
      </c>
      <c r="U13" s="158">
        <f>(R13*S13*T13)/100</f>
        <v>656.1456000000359</v>
      </c>
      <c r="V13" s="158">
        <f t="shared" si="0"/>
        <v>656.1456000000359</v>
      </c>
      <c r="W13" s="158"/>
      <c r="X13" s="162">
        <f>ROUND((R13*S13)+U13+W13,0)</f>
        <v>35744</v>
      </c>
    </row>
    <row r="14" spans="2:24" ht="26.25">
      <c r="B14" s="129"/>
      <c r="C14" s="91"/>
      <c r="D14" s="122" t="s">
        <v>224</v>
      </c>
      <c r="E14" s="91"/>
      <c r="F14" s="91"/>
      <c r="G14" s="19">
        <v>1729.389</v>
      </c>
      <c r="H14" s="19">
        <v>1730.371</v>
      </c>
      <c r="I14" s="139">
        <f t="shared" si="1"/>
        <v>0.9820000000001983</v>
      </c>
      <c r="J14" s="138">
        <v>36</v>
      </c>
      <c r="K14" s="114">
        <f t="shared" si="2"/>
        <v>35.35200000000714</v>
      </c>
      <c r="N14" s="179" t="s">
        <v>225</v>
      </c>
      <c r="O14" s="174" t="e">
        <f>'[1]ТОЧКИ ПОСТ'!G331</f>
        <v>#REF!</v>
      </c>
      <c r="P14" s="158">
        <v>19.54</v>
      </c>
      <c r="Q14" s="158">
        <v>19.54</v>
      </c>
      <c r="R14" s="158">
        <f t="shared" si="3"/>
        <v>0</v>
      </c>
      <c r="S14" s="159">
        <v>1200</v>
      </c>
      <c r="T14" s="160">
        <v>1.87</v>
      </c>
      <c r="U14" s="158">
        <f>(R14*S14*T14)/100</f>
        <v>0</v>
      </c>
      <c r="V14" s="158">
        <f t="shared" si="0"/>
        <v>0</v>
      </c>
      <c r="W14" s="158"/>
      <c r="X14" s="162">
        <f>ROUND((R14*S14)+U14+W14,0)</f>
        <v>0</v>
      </c>
    </row>
    <row r="15" spans="2:24" ht="30.75" thickBot="1">
      <c r="B15" s="133"/>
      <c r="C15" s="134"/>
      <c r="D15" s="175" t="s">
        <v>216</v>
      </c>
      <c r="E15" s="134"/>
      <c r="F15" s="182"/>
      <c r="G15" s="140">
        <v>926.757</v>
      </c>
      <c r="H15" s="140">
        <v>927.136</v>
      </c>
      <c r="I15" s="171">
        <f t="shared" si="1"/>
        <v>0.3790000000000191</v>
      </c>
      <c r="J15" s="172">
        <v>36</v>
      </c>
      <c r="K15" s="173">
        <f t="shared" si="2"/>
        <v>13.644000000000688</v>
      </c>
      <c r="N15" s="179" t="s">
        <v>226</v>
      </c>
      <c r="O15" s="174" t="e">
        <f>'[1]ТОЧКИ ПОСТ'!G333</f>
        <v>#REF!</v>
      </c>
      <c r="P15" s="183">
        <v>3807.6</v>
      </c>
      <c r="Q15" s="183">
        <v>4034.64</v>
      </c>
      <c r="R15" s="158">
        <f t="shared" si="3"/>
        <v>227.03999999999996</v>
      </c>
      <c r="S15" s="159">
        <v>160</v>
      </c>
      <c r="T15" s="160">
        <v>6.97</v>
      </c>
      <c r="U15" s="158">
        <f>(R15*S15*T15)/100</f>
        <v>2531.9500799999996</v>
      </c>
      <c r="V15" s="158">
        <f>R15*S15*0.051</f>
        <v>1852.6463999999996</v>
      </c>
      <c r="W15" s="158"/>
      <c r="X15" s="162">
        <f>ROUND((R15*S15)+U15+W15,0)</f>
        <v>38858</v>
      </c>
    </row>
    <row r="16" spans="2:24" ht="26.25">
      <c r="B16" s="113">
        <v>1</v>
      </c>
      <c r="C16" s="184">
        <v>6385866</v>
      </c>
      <c r="D16" s="185" t="s">
        <v>227</v>
      </c>
      <c r="E16" s="118"/>
      <c r="F16" s="113"/>
      <c r="G16" s="11">
        <v>19112.435</v>
      </c>
      <c r="H16" s="11">
        <v>19138.126</v>
      </c>
      <c r="I16" s="186">
        <f t="shared" si="1"/>
        <v>25.690999999998894</v>
      </c>
      <c r="J16" s="120">
        <v>0.02</v>
      </c>
      <c r="K16" s="121">
        <f t="shared" si="2"/>
        <v>0.5138199999999779</v>
      </c>
      <c r="N16" s="187" t="s">
        <v>228</v>
      </c>
      <c r="O16" s="188" t="s">
        <v>229</v>
      </c>
      <c r="P16" s="189">
        <v>1248</v>
      </c>
      <c r="Q16" s="189">
        <v>1335</v>
      </c>
      <c r="R16" s="189">
        <f t="shared" si="3"/>
        <v>87</v>
      </c>
      <c r="S16" s="187">
        <v>300</v>
      </c>
      <c r="T16" s="190">
        <v>4.27</v>
      </c>
      <c r="U16" s="189">
        <f>(R16*S16*T16)/100</f>
        <v>1114.4699999999998</v>
      </c>
      <c r="V16" s="189">
        <f>U16</f>
        <v>1114.4699999999998</v>
      </c>
      <c r="W16" s="189"/>
      <c r="X16" s="162">
        <f>ROUND((R16*S16)+U16+W16,0)</f>
        <v>27214</v>
      </c>
    </row>
    <row r="17" spans="2:24" ht="30.75" thickBot="1">
      <c r="B17" s="88">
        <v>2</v>
      </c>
      <c r="C17" s="93"/>
      <c r="D17" s="124" t="s">
        <v>216</v>
      </c>
      <c r="E17" s="93"/>
      <c r="F17" s="88"/>
      <c r="G17" s="19">
        <v>1266.136</v>
      </c>
      <c r="H17" s="19">
        <v>1266.136</v>
      </c>
      <c r="I17" s="171">
        <f t="shared" si="1"/>
        <v>0</v>
      </c>
      <c r="J17" s="172">
        <v>0.02</v>
      </c>
      <c r="K17" s="173">
        <f t="shared" si="2"/>
        <v>0</v>
      </c>
      <c r="N17" s="187" t="s">
        <v>230</v>
      </c>
      <c r="O17" s="188" t="s">
        <v>231</v>
      </c>
      <c r="P17" s="189">
        <v>8817</v>
      </c>
      <c r="Q17" s="189">
        <v>8957</v>
      </c>
      <c r="R17" s="189">
        <f t="shared" si="3"/>
        <v>140</v>
      </c>
      <c r="S17" s="187">
        <v>300</v>
      </c>
      <c r="T17" s="190">
        <v>4.27</v>
      </c>
      <c r="U17" s="189">
        <f>(R17*S17*T17)/100</f>
        <v>1793.3999999999996</v>
      </c>
      <c r="V17" s="189">
        <f>U17</f>
        <v>1793.3999999999996</v>
      </c>
      <c r="W17" s="189"/>
      <c r="X17" s="162">
        <f>ROUND((R17*S17)+U17+W17,0)</f>
        <v>43793</v>
      </c>
    </row>
    <row r="18" spans="2:11" ht="26.25">
      <c r="B18" s="88">
        <v>3</v>
      </c>
      <c r="C18" s="93">
        <v>6385842</v>
      </c>
      <c r="D18" s="122" t="s">
        <v>232</v>
      </c>
      <c r="E18" s="93"/>
      <c r="F18" s="88"/>
      <c r="G18" s="19">
        <v>24696.482</v>
      </c>
      <c r="H18" s="19">
        <v>24723.839</v>
      </c>
      <c r="I18" s="139">
        <f t="shared" si="1"/>
        <v>27.35699999999997</v>
      </c>
      <c r="J18" s="138">
        <v>0.02</v>
      </c>
      <c r="K18" s="114">
        <f t="shared" si="2"/>
        <v>0.5471399999999994</v>
      </c>
    </row>
    <row r="19" spans="2:11" ht="30.75" thickBot="1">
      <c r="B19" s="88"/>
      <c r="C19" s="93"/>
      <c r="D19" s="124" t="s">
        <v>216</v>
      </c>
      <c r="E19" s="93"/>
      <c r="F19" s="88"/>
      <c r="G19" s="19">
        <v>977.196</v>
      </c>
      <c r="H19" s="19">
        <v>977.196</v>
      </c>
      <c r="I19" s="171">
        <f t="shared" si="1"/>
        <v>0</v>
      </c>
      <c r="J19" s="172">
        <v>0.02</v>
      </c>
      <c r="K19" s="173">
        <f t="shared" si="2"/>
        <v>0</v>
      </c>
    </row>
    <row r="20" ht="15">
      <c r="K20" s="2">
        <f>K8+K10+K12+K14+K16+K18</f>
        <v>126.15196000000579</v>
      </c>
    </row>
    <row r="21" ht="15">
      <c r="K21" s="125">
        <f>K12+K14</f>
        <v>72.86400000000413</v>
      </c>
    </row>
    <row r="22" spans="10:11" ht="15">
      <c r="J22" s="107" t="s">
        <v>91</v>
      </c>
      <c r="K22" s="5">
        <f>K8+K10</f>
        <v>52.22700000000168</v>
      </c>
    </row>
    <row r="23" spans="10:11" ht="15">
      <c r="J23" s="107" t="s">
        <v>151</v>
      </c>
      <c r="K23" s="5">
        <f>K9+K11</f>
        <v>22.97400000000107</v>
      </c>
    </row>
    <row r="24" spans="10:11" ht="15">
      <c r="J24" s="107" t="s">
        <v>157</v>
      </c>
      <c r="K24" s="5">
        <f>K12+K14</f>
        <v>72.86400000000413</v>
      </c>
    </row>
    <row r="25" spans="10:11" ht="15">
      <c r="J25" s="137" t="s">
        <v>151</v>
      </c>
      <c r="K25" s="5">
        <f>K13+K15</f>
        <v>32.18400000000429</v>
      </c>
    </row>
    <row r="27" spans="8:11" ht="15">
      <c r="H27" t="s">
        <v>233</v>
      </c>
      <c r="K27" s="2">
        <f>W20/1000</f>
        <v>0</v>
      </c>
    </row>
    <row r="28" spans="8:11" ht="15">
      <c r="H28" t="s">
        <v>234</v>
      </c>
      <c r="K28">
        <f>(K24-K27)/K24*100</f>
        <v>100</v>
      </c>
    </row>
  </sheetData>
  <sheetProtection/>
  <mergeCells count="13">
    <mergeCell ref="K4:K5"/>
    <mergeCell ref="B7:K7"/>
    <mergeCell ref="B1:K1"/>
    <mergeCell ref="B2:K2"/>
    <mergeCell ref="B3:K3"/>
    <mergeCell ref="B4:B5"/>
    <mergeCell ref="C4:C5"/>
    <mergeCell ref="D4:D5"/>
    <mergeCell ref="E4:E5"/>
    <mergeCell ref="F4:F5"/>
    <mergeCell ref="G4:H4"/>
    <mergeCell ref="I4:I5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5.00390625" style="6" customWidth="1"/>
    <col min="2" max="2" width="4.421875" style="6" customWidth="1"/>
    <col min="3" max="14" width="9.140625" style="6" customWidth="1"/>
    <col min="15" max="15" width="5.57421875" style="6" customWidth="1"/>
    <col min="16" max="16" width="6.8515625" style="6" customWidth="1"/>
    <col min="17" max="16384" width="9.140625" style="6" customWidth="1"/>
  </cols>
  <sheetData>
    <row r="1" spans="1:16" ht="15">
      <c r="A1" s="205" t="s">
        <v>393</v>
      </c>
      <c r="C1" s="262"/>
      <c r="J1" s="207"/>
      <c r="K1" s="208"/>
      <c r="L1" s="209" t="s">
        <v>0</v>
      </c>
      <c r="M1" s="209"/>
      <c r="N1" s="209"/>
      <c r="O1" s="209"/>
      <c r="P1" s="209"/>
    </row>
    <row r="2" spans="1:16" ht="15">
      <c r="A2" s="209"/>
      <c r="B2" s="262" t="s">
        <v>361</v>
      </c>
      <c r="C2" s="262"/>
      <c r="I2" s="209" t="s">
        <v>357</v>
      </c>
      <c r="J2" s="207"/>
      <c r="K2" s="208"/>
      <c r="L2" s="209"/>
      <c r="M2" s="209"/>
      <c r="N2" s="209"/>
      <c r="O2" s="209"/>
      <c r="P2" s="209"/>
    </row>
    <row r="3" spans="1:16" ht="15">
      <c r="A3" s="209"/>
      <c r="B3" s="262"/>
      <c r="C3" s="262"/>
      <c r="J3" s="207"/>
      <c r="K3" s="208"/>
      <c r="L3" s="208"/>
      <c r="M3" s="208"/>
      <c r="N3" s="208"/>
      <c r="O3" s="209"/>
      <c r="P3" s="209"/>
    </row>
    <row r="4" spans="1:16" ht="15">
      <c r="A4" s="381" t="s">
        <v>1</v>
      </c>
      <c r="B4" s="381" t="s">
        <v>11</v>
      </c>
      <c r="C4" s="258" t="s">
        <v>362</v>
      </c>
      <c r="D4" s="259" t="s">
        <v>363</v>
      </c>
      <c r="E4" s="259" t="s">
        <v>43</v>
      </c>
      <c r="F4" s="259" t="s">
        <v>257</v>
      </c>
      <c r="G4" s="259" t="s">
        <v>263</v>
      </c>
      <c r="H4" s="259" t="s">
        <v>281</v>
      </c>
      <c r="I4" s="259" t="s">
        <v>255</v>
      </c>
      <c r="J4" s="259" t="s">
        <v>254</v>
      </c>
      <c r="K4" s="259" t="s">
        <v>261</v>
      </c>
      <c r="L4" s="259" t="s">
        <v>262</v>
      </c>
      <c r="M4" s="258" t="s">
        <v>364</v>
      </c>
      <c r="N4" s="259" t="s">
        <v>365</v>
      </c>
      <c r="O4" s="381" t="s">
        <v>1</v>
      </c>
      <c r="P4" s="381" t="s">
        <v>11</v>
      </c>
    </row>
    <row r="5" spans="1:16" ht="15">
      <c r="A5" s="381"/>
      <c r="B5" s="381"/>
      <c r="C5" s="203"/>
      <c r="D5" s="20"/>
      <c r="E5" s="203"/>
      <c r="F5" s="20"/>
      <c r="G5" s="20"/>
      <c r="H5" s="203"/>
      <c r="I5" s="203"/>
      <c r="J5" s="203"/>
      <c r="K5" s="20"/>
      <c r="L5" s="20"/>
      <c r="M5" s="20"/>
      <c r="N5" s="20"/>
      <c r="O5" s="381"/>
      <c r="P5" s="381"/>
    </row>
    <row r="6" spans="1:16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203" t="s">
        <v>5</v>
      </c>
      <c r="N6" s="203" t="s">
        <v>5</v>
      </c>
      <c r="O6" s="381"/>
      <c r="P6" s="381"/>
    </row>
    <row r="7" spans="1:16" ht="15">
      <c r="A7" s="202">
        <v>0</v>
      </c>
      <c r="B7" s="202">
        <v>5</v>
      </c>
      <c r="C7" s="203">
        <v>0</v>
      </c>
      <c r="D7" s="20">
        <v>0</v>
      </c>
      <c r="E7" s="203">
        <v>0</v>
      </c>
      <c r="F7" s="203">
        <v>19</v>
      </c>
      <c r="G7" s="203">
        <v>4</v>
      </c>
      <c r="H7" s="203">
        <v>0</v>
      </c>
      <c r="I7" s="203">
        <v>0</v>
      </c>
      <c r="J7" s="203">
        <v>4</v>
      </c>
      <c r="K7" s="203">
        <v>0</v>
      </c>
      <c r="L7" s="20">
        <v>56</v>
      </c>
      <c r="M7" s="20">
        <v>0</v>
      </c>
      <c r="N7" s="20">
        <v>0</v>
      </c>
      <c r="O7" s="202">
        <v>0</v>
      </c>
      <c r="P7" s="202">
        <v>5</v>
      </c>
    </row>
    <row r="8" spans="1:16" s="332" customFormat="1" ht="15">
      <c r="A8" s="247">
        <v>1</v>
      </c>
      <c r="B8" s="247">
        <v>6</v>
      </c>
      <c r="C8" s="248">
        <v>0</v>
      </c>
      <c r="D8" s="249">
        <v>0</v>
      </c>
      <c r="E8" s="248">
        <v>0</v>
      </c>
      <c r="F8" s="248">
        <v>20</v>
      </c>
      <c r="G8" s="248">
        <v>5</v>
      </c>
      <c r="H8" s="248">
        <v>0</v>
      </c>
      <c r="I8" s="248">
        <v>0</v>
      </c>
      <c r="J8" s="248">
        <v>5</v>
      </c>
      <c r="K8" s="248">
        <v>0</v>
      </c>
      <c r="L8" s="249">
        <v>60</v>
      </c>
      <c r="M8" s="249">
        <v>0</v>
      </c>
      <c r="N8" s="249">
        <v>0</v>
      </c>
      <c r="O8" s="247">
        <v>1</v>
      </c>
      <c r="P8" s="247">
        <v>6</v>
      </c>
    </row>
    <row r="9" spans="1:17" ht="15">
      <c r="A9" s="202">
        <v>2</v>
      </c>
      <c r="B9" s="202">
        <v>7</v>
      </c>
      <c r="C9" s="203">
        <v>5</v>
      </c>
      <c r="D9" s="20">
        <v>0</v>
      </c>
      <c r="E9" s="203">
        <v>0</v>
      </c>
      <c r="F9" s="203">
        <v>30</v>
      </c>
      <c r="G9" s="203">
        <v>5</v>
      </c>
      <c r="H9" s="203">
        <v>0</v>
      </c>
      <c r="I9" s="203">
        <v>0</v>
      </c>
      <c r="J9" s="203">
        <v>10</v>
      </c>
      <c r="K9" s="203">
        <v>0</v>
      </c>
      <c r="L9" s="20">
        <v>62</v>
      </c>
      <c r="M9" s="259">
        <v>0</v>
      </c>
      <c r="N9" s="259">
        <v>0.1</v>
      </c>
      <c r="O9" s="202">
        <v>2</v>
      </c>
      <c r="P9" s="202">
        <v>7</v>
      </c>
      <c r="Q9" s="267"/>
    </row>
    <row r="10" spans="1:16" ht="15">
      <c r="A10" s="202">
        <v>3</v>
      </c>
      <c r="B10" s="202">
        <v>8</v>
      </c>
      <c r="C10" s="203">
        <v>10</v>
      </c>
      <c r="D10" s="20">
        <v>0.2</v>
      </c>
      <c r="E10" s="203">
        <v>0</v>
      </c>
      <c r="F10" s="203">
        <v>45</v>
      </c>
      <c r="G10" s="203">
        <v>4</v>
      </c>
      <c r="H10" s="203">
        <v>0</v>
      </c>
      <c r="I10" s="203">
        <v>0</v>
      </c>
      <c r="J10" s="203">
        <v>25</v>
      </c>
      <c r="K10" s="203">
        <v>0</v>
      </c>
      <c r="L10" s="20">
        <v>65</v>
      </c>
      <c r="M10" s="259">
        <v>0.5</v>
      </c>
      <c r="N10" s="259">
        <v>0.4</v>
      </c>
      <c r="O10" s="202">
        <v>3</v>
      </c>
      <c r="P10" s="202">
        <v>8</v>
      </c>
    </row>
    <row r="11" spans="1:16" ht="15">
      <c r="A11" s="202">
        <f aca="true" t="shared" si="0" ref="A11:B26">A10+1</f>
        <v>4</v>
      </c>
      <c r="B11" s="202">
        <f t="shared" si="0"/>
        <v>9</v>
      </c>
      <c r="C11" s="203"/>
      <c r="D11" s="20">
        <v>0.2</v>
      </c>
      <c r="E11" s="203">
        <v>0</v>
      </c>
      <c r="F11" s="203">
        <v>53</v>
      </c>
      <c r="G11" s="203">
        <v>5</v>
      </c>
      <c r="H11" s="203">
        <v>0</v>
      </c>
      <c r="I11" s="203">
        <v>0</v>
      </c>
      <c r="J11" s="203">
        <v>30</v>
      </c>
      <c r="K11" s="203">
        <v>0</v>
      </c>
      <c r="L11" s="20">
        <v>70</v>
      </c>
      <c r="M11" s="259">
        <v>0.7</v>
      </c>
      <c r="N11" s="259">
        <v>0.6</v>
      </c>
      <c r="O11" s="202">
        <f aca="true" t="shared" si="1" ref="O11:P26">O10+1</f>
        <v>4</v>
      </c>
      <c r="P11" s="202">
        <f t="shared" si="1"/>
        <v>9</v>
      </c>
    </row>
    <row r="12" spans="1:16" ht="15">
      <c r="A12" s="204">
        <f t="shared" si="0"/>
        <v>5</v>
      </c>
      <c r="B12" s="204">
        <f t="shared" si="0"/>
        <v>10</v>
      </c>
      <c r="C12" s="203">
        <v>20</v>
      </c>
      <c r="D12" s="20">
        <v>0.3</v>
      </c>
      <c r="E12" s="203">
        <v>0</v>
      </c>
      <c r="F12" s="203">
        <v>64</v>
      </c>
      <c r="G12" s="203">
        <v>4</v>
      </c>
      <c r="H12" s="203">
        <v>0</v>
      </c>
      <c r="I12" s="203">
        <v>0</v>
      </c>
      <c r="J12" s="203">
        <v>40</v>
      </c>
      <c r="K12" s="203">
        <v>0</v>
      </c>
      <c r="L12" s="20">
        <v>69</v>
      </c>
      <c r="M12" s="259">
        <v>0.9</v>
      </c>
      <c r="N12" s="259">
        <v>0.7</v>
      </c>
      <c r="O12" s="204">
        <f t="shared" si="1"/>
        <v>5</v>
      </c>
      <c r="P12" s="204">
        <f t="shared" si="1"/>
        <v>10</v>
      </c>
    </row>
    <row r="13" spans="1:16" ht="15">
      <c r="A13" s="202">
        <f t="shared" si="0"/>
        <v>6</v>
      </c>
      <c r="B13" s="202">
        <f t="shared" si="0"/>
        <v>11</v>
      </c>
      <c r="C13" s="203">
        <v>25</v>
      </c>
      <c r="D13" s="20">
        <v>0.4</v>
      </c>
      <c r="E13" s="203">
        <v>0</v>
      </c>
      <c r="F13" s="203">
        <v>67</v>
      </c>
      <c r="G13" s="203">
        <v>5</v>
      </c>
      <c r="H13" s="203">
        <v>0</v>
      </c>
      <c r="I13" s="203">
        <v>0</v>
      </c>
      <c r="J13" s="203">
        <v>50</v>
      </c>
      <c r="K13" s="203">
        <v>0</v>
      </c>
      <c r="L13" s="20">
        <v>95</v>
      </c>
      <c r="M13" s="259">
        <v>0.8</v>
      </c>
      <c r="N13" s="259">
        <v>0.9</v>
      </c>
      <c r="O13" s="202">
        <f t="shared" si="1"/>
        <v>6</v>
      </c>
      <c r="P13" s="202">
        <f t="shared" si="1"/>
        <v>11</v>
      </c>
    </row>
    <row r="14" spans="1:16" s="332" customFormat="1" ht="15">
      <c r="A14" s="247">
        <f t="shared" si="0"/>
        <v>7</v>
      </c>
      <c r="B14" s="247">
        <f t="shared" si="0"/>
        <v>12</v>
      </c>
      <c r="C14" s="248">
        <v>34</v>
      </c>
      <c r="D14" s="249">
        <v>0.5</v>
      </c>
      <c r="E14" s="248">
        <v>0</v>
      </c>
      <c r="F14" s="248">
        <v>69</v>
      </c>
      <c r="G14" s="248">
        <v>5</v>
      </c>
      <c r="H14" s="248">
        <v>0</v>
      </c>
      <c r="I14" s="248">
        <v>0</v>
      </c>
      <c r="J14" s="248">
        <v>65</v>
      </c>
      <c r="K14" s="248">
        <v>0</v>
      </c>
      <c r="L14" s="249">
        <v>100</v>
      </c>
      <c r="M14" s="249">
        <v>1</v>
      </c>
      <c r="N14" s="249">
        <v>1</v>
      </c>
      <c r="O14" s="247">
        <f t="shared" si="1"/>
        <v>7</v>
      </c>
      <c r="P14" s="247">
        <f t="shared" si="1"/>
        <v>12</v>
      </c>
    </row>
    <row r="15" spans="1:16" ht="15">
      <c r="A15" s="202">
        <f t="shared" si="0"/>
        <v>8</v>
      </c>
      <c r="B15" s="202">
        <f t="shared" si="0"/>
        <v>13</v>
      </c>
      <c r="C15" s="203">
        <v>40</v>
      </c>
      <c r="D15" s="20">
        <v>0.5</v>
      </c>
      <c r="E15" s="203">
        <v>0</v>
      </c>
      <c r="F15" s="203">
        <v>66</v>
      </c>
      <c r="G15" s="203">
        <v>4</v>
      </c>
      <c r="H15" s="203">
        <v>0</v>
      </c>
      <c r="I15" s="203">
        <v>0</v>
      </c>
      <c r="J15" s="203">
        <v>68</v>
      </c>
      <c r="K15" s="203">
        <v>0</v>
      </c>
      <c r="L15" s="20">
        <v>100</v>
      </c>
      <c r="M15" s="259">
        <v>0.9</v>
      </c>
      <c r="N15" s="259">
        <v>0.8</v>
      </c>
      <c r="O15" s="202">
        <f t="shared" si="1"/>
        <v>8</v>
      </c>
      <c r="P15" s="202">
        <f t="shared" si="1"/>
        <v>13</v>
      </c>
    </row>
    <row r="16" spans="1:16" ht="15">
      <c r="A16" s="202">
        <f t="shared" si="0"/>
        <v>9</v>
      </c>
      <c r="B16" s="202">
        <f t="shared" si="0"/>
        <v>14</v>
      </c>
      <c r="C16" s="203">
        <v>37</v>
      </c>
      <c r="D16" s="20">
        <v>0.4</v>
      </c>
      <c r="E16" s="203">
        <v>0</v>
      </c>
      <c r="F16" s="203">
        <v>67</v>
      </c>
      <c r="G16" s="203">
        <v>5</v>
      </c>
      <c r="H16" s="203">
        <v>0</v>
      </c>
      <c r="I16" s="203">
        <v>0</v>
      </c>
      <c r="J16" s="203">
        <v>70</v>
      </c>
      <c r="K16" s="203">
        <v>0</v>
      </c>
      <c r="L16" s="20">
        <v>102</v>
      </c>
      <c r="M16" s="259">
        <v>0.9</v>
      </c>
      <c r="N16" s="259">
        <v>0.9</v>
      </c>
      <c r="O16" s="202">
        <f t="shared" si="1"/>
        <v>9</v>
      </c>
      <c r="P16" s="202">
        <f t="shared" si="1"/>
        <v>14</v>
      </c>
    </row>
    <row r="17" spans="1:16" s="332" customFormat="1" ht="15">
      <c r="A17" s="247">
        <f t="shared" si="0"/>
        <v>10</v>
      </c>
      <c r="B17" s="247">
        <f t="shared" si="0"/>
        <v>15</v>
      </c>
      <c r="C17" s="248">
        <v>34</v>
      </c>
      <c r="D17" s="249">
        <v>0.4</v>
      </c>
      <c r="E17" s="248">
        <v>0</v>
      </c>
      <c r="F17" s="248">
        <v>67</v>
      </c>
      <c r="G17" s="248">
        <v>5</v>
      </c>
      <c r="H17" s="248">
        <v>0</v>
      </c>
      <c r="I17" s="248">
        <v>0</v>
      </c>
      <c r="J17" s="248">
        <v>70</v>
      </c>
      <c r="K17" s="248">
        <v>0</v>
      </c>
      <c r="L17" s="249">
        <v>104</v>
      </c>
      <c r="M17" s="249">
        <v>1</v>
      </c>
      <c r="N17" s="249">
        <v>1</v>
      </c>
      <c r="O17" s="247">
        <f t="shared" si="1"/>
        <v>10</v>
      </c>
      <c r="P17" s="247">
        <f t="shared" si="1"/>
        <v>15</v>
      </c>
    </row>
    <row r="18" spans="1:16" ht="15">
      <c r="A18" s="202">
        <f t="shared" si="0"/>
        <v>11</v>
      </c>
      <c r="B18" s="202">
        <f t="shared" si="0"/>
        <v>16</v>
      </c>
      <c r="C18" s="203">
        <v>30</v>
      </c>
      <c r="D18" s="20">
        <v>0.5</v>
      </c>
      <c r="E18" s="203">
        <v>0</v>
      </c>
      <c r="F18" s="203">
        <v>66</v>
      </c>
      <c r="G18" s="203">
        <v>4</v>
      </c>
      <c r="H18" s="203">
        <v>0</v>
      </c>
      <c r="I18" s="203">
        <v>0</v>
      </c>
      <c r="J18" s="203">
        <v>70</v>
      </c>
      <c r="K18" s="203">
        <v>0</v>
      </c>
      <c r="L18" s="20">
        <v>104</v>
      </c>
      <c r="M18" s="259">
        <v>0.9</v>
      </c>
      <c r="N18" s="259">
        <v>1</v>
      </c>
      <c r="O18" s="202">
        <f t="shared" si="1"/>
        <v>11</v>
      </c>
      <c r="P18" s="202">
        <f t="shared" si="1"/>
        <v>16</v>
      </c>
    </row>
    <row r="19" spans="1:16" ht="15">
      <c r="A19" s="204">
        <f t="shared" si="0"/>
        <v>12</v>
      </c>
      <c r="B19" s="204">
        <f t="shared" si="0"/>
        <v>17</v>
      </c>
      <c r="C19" s="203">
        <v>33</v>
      </c>
      <c r="D19" s="20">
        <v>0.4</v>
      </c>
      <c r="E19" s="203">
        <v>0</v>
      </c>
      <c r="F19" s="203">
        <v>67</v>
      </c>
      <c r="G19" s="203">
        <v>5</v>
      </c>
      <c r="H19" s="203">
        <v>0</v>
      </c>
      <c r="I19" s="203">
        <v>0</v>
      </c>
      <c r="J19" s="203">
        <v>68</v>
      </c>
      <c r="K19" s="203">
        <v>0</v>
      </c>
      <c r="L19" s="20">
        <v>102</v>
      </c>
      <c r="M19" s="259">
        <v>0.9</v>
      </c>
      <c r="N19" s="259">
        <v>1</v>
      </c>
      <c r="O19" s="204">
        <f t="shared" si="1"/>
        <v>12</v>
      </c>
      <c r="P19" s="204">
        <f t="shared" si="1"/>
        <v>17</v>
      </c>
    </row>
    <row r="20" spans="1:16" ht="15">
      <c r="A20" s="202">
        <f t="shared" si="0"/>
        <v>13</v>
      </c>
      <c r="B20" s="202">
        <f t="shared" si="0"/>
        <v>18</v>
      </c>
      <c r="C20" s="203">
        <v>31</v>
      </c>
      <c r="D20" s="20">
        <v>0.5</v>
      </c>
      <c r="E20" s="203">
        <v>0</v>
      </c>
      <c r="F20" s="203">
        <v>68</v>
      </c>
      <c r="G20" s="203">
        <v>5</v>
      </c>
      <c r="H20" s="203">
        <v>0</v>
      </c>
      <c r="I20" s="203">
        <v>0</v>
      </c>
      <c r="J20" s="203">
        <v>69</v>
      </c>
      <c r="K20" s="203">
        <v>0</v>
      </c>
      <c r="L20" s="20">
        <v>103</v>
      </c>
      <c r="M20" s="259">
        <v>0.9</v>
      </c>
      <c r="N20" s="259">
        <v>0.8</v>
      </c>
      <c r="O20" s="202">
        <f t="shared" si="1"/>
        <v>13</v>
      </c>
      <c r="P20" s="202">
        <f t="shared" si="1"/>
        <v>18</v>
      </c>
    </row>
    <row r="21" spans="1:16" ht="15">
      <c r="A21" s="202">
        <f t="shared" si="0"/>
        <v>14</v>
      </c>
      <c r="B21" s="202">
        <f t="shared" si="0"/>
        <v>19</v>
      </c>
      <c r="C21" s="203">
        <v>29</v>
      </c>
      <c r="D21" s="20">
        <v>0.5</v>
      </c>
      <c r="E21" s="203">
        <v>0</v>
      </c>
      <c r="F21" s="203">
        <v>66</v>
      </c>
      <c r="G21" s="203">
        <v>4</v>
      </c>
      <c r="H21" s="203">
        <v>0</v>
      </c>
      <c r="I21" s="203">
        <v>0</v>
      </c>
      <c r="J21" s="203">
        <v>70</v>
      </c>
      <c r="K21" s="203">
        <v>0</v>
      </c>
      <c r="L21" s="20">
        <v>100</v>
      </c>
      <c r="M21" s="259">
        <v>0.8</v>
      </c>
      <c r="N21" s="259">
        <v>0.9</v>
      </c>
      <c r="O21" s="202">
        <f t="shared" si="1"/>
        <v>14</v>
      </c>
      <c r="P21" s="202">
        <f t="shared" si="1"/>
        <v>19</v>
      </c>
    </row>
    <row r="22" spans="1:16" ht="15">
      <c r="A22" s="204">
        <f t="shared" si="0"/>
        <v>15</v>
      </c>
      <c r="B22" s="204">
        <f t="shared" si="0"/>
        <v>20</v>
      </c>
      <c r="C22" s="203">
        <v>32</v>
      </c>
      <c r="D22" s="203">
        <v>0.6</v>
      </c>
      <c r="E22" s="203">
        <v>0</v>
      </c>
      <c r="F22" s="203">
        <v>67</v>
      </c>
      <c r="G22" s="203">
        <v>4</v>
      </c>
      <c r="H22" s="203">
        <v>0</v>
      </c>
      <c r="I22" s="203">
        <v>0</v>
      </c>
      <c r="J22" s="203">
        <v>65</v>
      </c>
      <c r="K22" s="203">
        <v>0</v>
      </c>
      <c r="L22" s="203">
        <v>94</v>
      </c>
      <c r="M22" s="258">
        <v>0.7</v>
      </c>
      <c r="N22" s="258">
        <v>0.9</v>
      </c>
      <c r="O22" s="204">
        <f t="shared" si="1"/>
        <v>15</v>
      </c>
      <c r="P22" s="204">
        <f t="shared" si="1"/>
        <v>20</v>
      </c>
    </row>
    <row r="23" spans="1:16" ht="15">
      <c r="A23" s="202">
        <f t="shared" si="0"/>
        <v>16</v>
      </c>
      <c r="B23" s="202">
        <f t="shared" si="0"/>
        <v>21</v>
      </c>
      <c r="C23" s="203">
        <v>30</v>
      </c>
      <c r="D23" s="20">
        <v>0.3</v>
      </c>
      <c r="E23" s="203">
        <v>0</v>
      </c>
      <c r="F23" s="203">
        <v>66</v>
      </c>
      <c r="G23" s="203">
        <v>3</v>
      </c>
      <c r="H23" s="203">
        <v>0</v>
      </c>
      <c r="I23" s="203">
        <v>0</v>
      </c>
      <c r="J23" s="203">
        <v>66</v>
      </c>
      <c r="K23" s="203">
        <v>0</v>
      </c>
      <c r="L23" s="20">
        <v>100</v>
      </c>
      <c r="M23" s="259">
        <v>0.6</v>
      </c>
      <c r="N23" s="259">
        <v>0.8</v>
      </c>
      <c r="O23" s="202">
        <f t="shared" si="1"/>
        <v>16</v>
      </c>
      <c r="P23" s="202">
        <f t="shared" si="1"/>
        <v>21</v>
      </c>
    </row>
    <row r="24" spans="1:16" ht="15">
      <c r="A24" s="202">
        <f t="shared" si="0"/>
        <v>17</v>
      </c>
      <c r="B24" s="202">
        <f t="shared" si="0"/>
        <v>22</v>
      </c>
      <c r="C24" s="203">
        <v>31</v>
      </c>
      <c r="D24" s="20">
        <v>0.5</v>
      </c>
      <c r="E24" s="203">
        <v>0</v>
      </c>
      <c r="F24" s="203">
        <v>66</v>
      </c>
      <c r="G24" s="203">
        <v>2</v>
      </c>
      <c r="H24" s="203">
        <v>0</v>
      </c>
      <c r="I24" s="203">
        <v>0</v>
      </c>
      <c r="J24" s="203">
        <v>64</v>
      </c>
      <c r="K24" s="203">
        <v>0</v>
      </c>
      <c r="L24" s="20">
        <v>98</v>
      </c>
      <c r="M24" s="259">
        <v>0.8</v>
      </c>
      <c r="N24" s="259">
        <v>0.9</v>
      </c>
      <c r="O24" s="202">
        <f t="shared" si="1"/>
        <v>17</v>
      </c>
      <c r="P24" s="202">
        <f t="shared" si="1"/>
        <v>22</v>
      </c>
    </row>
    <row r="25" spans="1:16" s="332" customFormat="1" ht="15">
      <c r="A25" s="247">
        <f t="shared" si="0"/>
        <v>18</v>
      </c>
      <c r="B25" s="247">
        <f t="shared" si="0"/>
        <v>23</v>
      </c>
      <c r="C25" s="248">
        <v>30</v>
      </c>
      <c r="D25" s="249">
        <v>0.4</v>
      </c>
      <c r="E25" s="248">
        <v>0</v>
      </c>
      <c r="F25" s="248">
        <v>67</v>
      </c>
      <c r="G25" s="248">
        <v>1</v>
      </c>
      <c r="H25" s="248">
        <v>0</v>
      </c>
      <c r="I25" s="248">
        <v>0</v>
      </c>
      <c r="J25" s="248">
        <v>50</v>
      </c>
      <c r="K25" s="248">
        <v>0</v>
      </c>
      <c r="L25" s="249">
        <v>97</v>
      </c>
      <c r="M25" s="249">
        <v>0.8</v>
      </c>
      <c r="N25" s="249">
        <v>0.9</v>
      </c>
      <c r="O25" s="247">
        <f t="shared" si="1"/>
        <v>18</v>
      </c>
      <c r="P25" s="247">
        <f t="shared" si="1"/>
        <v>23</v>
      </c>
    </row>
    <row r="26" spans="1:16" ht="15">
      <c r="A26" s="202">
        <f t="shared" si="0"/>
        <v>19</v>
      </c>
      <c r="B26" s="202">
        <f t="shared" si="0"/>
        <v>24</v>
      </c>
      <c r="C26" s="203">
        <v>30</v>
      </c>
      <c r="D26" s="20">
        <v>0.4</v>
      </c>
      <c r="E26" s="203">
        <v>0</v>
      </c>
      <c r="F26" s="203">
        <v>50</v>
      </c>
      <c r="G26" s="203">
        <v>1</v>
      </c>
      <c r="H26" s="203">
        <v>0</v>
      </c>
      <c r="I26" s="203">
        <v>0</v>
      </c>
      <c r="J26" s="203">
        <v>44</v>
      </c>
      <c r="K26" s="203">
        <v>0</v>
      </c>
      <c r="L26" s="20">
        <v>98</v>
      </c>
      <c r="M26" s="259">
        <v>0.8</v>
      </c>
      <c r="N26" s="259">
        <v>0.8</v>
      </c>
      <c r="O26" s="202">
        <f t="shared" si="1"/>
        <v>19</v>
      </c>
      <c r="P26" s="202">
        <f t="shared" si="1"/>
        <v>24</v>
      </c>
    </row>
    <row r="27" spans="1:16" ht="15">
      <c r="A27" s="202">
        <v>20</v>
      </c>
      <c r="B27" s="202">
        <v>1</v>
      </c>
      <c r="C27" s="203">
        <v>28</v>
      </c>
      <c r="D27" s="20">
        <v>0.4</v>
      </c>
      <c r="E27" s="203">
        <v>0</v>
      </c>
      <c r="F27" s="203">
        <v>51</v>
      </c>
      <c r="G27" s="203">
        <v>1</v>
      </c>
      <c r="H27" s="203">
        <v>0</v>
      </c>
      <c r="I27" s="203">
        <v>0</v>
      </c>
      <c r="J27" s="203">
        <v>40</v>
      </c>
      <c r="K27" s="203">
        <v>0</v>
      </c>
      <c r="L27" s="20">
        <v>90</v>
      </c>
      <c r="M27" s="20">
        <v>0.7</v>
      </c>
      <c r="N27" s="20">
        <v>0.9</v>
      </c>
      <c r="O27" s="202">
        <v>20</v>
      </c>
      <c r="P27" s="202">
        <v>1</v>
      </c>
    </row>
    <row r="28" spans="1:16" ht="15">
      <c r="A28" s="202">
        <f aca="true" t="shared" si="2" ref="A28:B31">A27+1</f>
        <v>21</v>
      </c>
      <c r="B28" s="202">
        <f t="shared" si="2"/>
        <v>2</v>
      </c>
      <c r="C28" s="203">
        <v>19</v>
      </c>
      <c r="D28" s="20">
        <v>0.2</v>
      </c>
      <c r="E28" s="203">
        <v>0</v>
      </c>
      <c r="F28" s="203">
        <v>48</v>
      </c>
      <c r="G28" s="203">
        <v>0.9</v>
      </c>
      <c r="H28" s="203">
        <v>0</v>
      </c>
      <c r="I28" s="203">
        <v>0</v>
      </c>
      <c r="J28" s="203">
        <v>31</v>
      </c>
      <c r="K28" s="203">
        <v>0</v>
      </c>
      <c r="L28" s="20">
        <v>75</v>
      </c>
      <c r="M28" s="20">
        <v>0.5</v>
      </c>
      <c r="N28" s="20">
        <v>0.7</v>
      </c>
      <c r="O28" s="202">
        <f aca="true" t="shared" si="3" ref="O28:P31">O27+1</f>
        <v>21</v>
      </c>
      <c r="P28" s="202">
        <f t="shared" si="3"/>
        <v>2</v>
      </c>
    </row>
    <row r="29" spans="1:16" ht="15">
      <c r="A29" s="202">
        <f t="shared" si="2"/>
        <v>22</v>
      </c>
      <c r="B29" s="202">
        <f t="shared" si="2"/>
        <v>3</v>
      </c>
      <c r="C29" s="203">
        <v>15</v>
      </c>
      <c r="D29" s="20">
        <v>0.2</v>
      </c>
      <c r="E29" s="203">
        <v>0</v>
      </c>
      <c r="F29" s="203">
        <v>49</v>
      </c>
      <c r="G29" s="203">
        <v>0.9</v>
      </c>
      <c r="H29" s="203">
        <v>0</v>
      </c>
      <c r="I29" s="203">
        <v>0</v>
      </c>
      <c r="J29" s="203">
        <v>23</v>
      </c>
      <c r="K29" s="203">
        <v>0</v>
      </c>
      <c r="L29" s="20">
        <v>74</v>
      </c>
      <c r="M29" s="20">
        <v>0.4</v>
      </c>
      <c r="N29" s="20">
        <v>0.5</v>
      </c>
      <c r="O29" s="202">
        <f t="shared" si="3"/>
        <v>22</v>
      </c>
      <c r="P29" s="202">
        <f t="shared" si="3"/>
        <v>3</v>
      </c>
    </row>
    <row r="30" spans="1:16" ht="15">
      <c r="A30" s="204">
        <f t="shared" si="2"/>
        <v>23</v>
      </c>
      <c r="B30" s="204">
        <f t="shared" si="2"/>
        <v>4</v>
      </c>
      <c r="C30" s="203">
        <v>10</v>
      </c>
      <c r="D30" s="20">
        <v>0</v>
      </c>
      <c r="E30" s="203">
        <v>0</v>
      </c>
      <c r="F30" s="203">
        <v>25</v>
      </c>
      <c r="G30" s="203">
        <v>2</v>
      </c>
      <c r="H30" s="203">
        <v>0</v>
      </c>
      <c r="I30" s="203">
        <v>0</v>
      </c>
      <c r="J30" s="203">
        <v>14</v>
      </c>
      <c r="K30" s="203">
        <v>0</v>
      </c>
      <c r="L30" s="20">
        <v>62</v>
      </c>
      <c r="M30" s="20">
        <v>0</v>
      </c>
      <c r="N30" s="20">
        <v>0.3</v>
      </c>
      <c r="O30" s="204">
        <f t="shared" si="3"/>
        <v>23</v>
      </c>
      <c r="P30" s="204">
        <f t="shared" si="3"/>
        <v>4</v>
      </c>
    </row>
    <row r="31" spans="1:16" ht="15">
      <c r="A31" s="202">
        <f t="shared" si="2"/>
        <v>24</v>
      </c>
      <c r="B31" s="202">
        <f t="shared" si="2"/>
        <v>5</v>
      </c>
      <c r="C31" s="203">
        <v>8</v>
      </c>
      <c r="D31" s="20">
        <v>0</v>
      </c>
      <c r="E31" s="203">
        <v>0</v>
      </c>
      <c r="F31" s="203">
        <v>24</v>
      </c>
      <c r="G31" s="203">
        <v>2</v>
      </c>
      <c r="H31" s="203">
        <v>0</v>
      </c>
      <c r="I31" s="203">
        <v>0</v>
      </c>
      <c r="J31" s="203">
        <v>7</v>
      </c>
      <c r="K31" s="203">
        <v>0</v>
      </c>
      <c r="L31" s="20">
        <v>60</v>
      </c>
      <c r="M31" s="20">
        <v>0</v>
      </c>
      <c r="N31" s="20">
        <v>0</v>
      </c>
      <c r="O31" s="202">
        <f t="shared" si="3"/>
        <v>24</v>
      </c>
      <c r="P31" s="202">
        <f t="shared" si="3"/>
        <v>5</v>
      </c>
    </row>
    <row r="32" spans="1:16" ht="15">
      <c r="A32" s="209"/>
      <c r="B32" s="209"/>
      <c r="C32" s="262"/>
      <c r="D32" s="212"/>
      <c r="E32" s="209"/>
      <c r="F32" s="212"/>
      <c r="G32" s="212"/>
      <c r="H32" s="209"/>
      <c r="I32" s="262"/>
      <c r="J32" s="207"/>
      <c r="K32" s="209"/>
      <c r="L32" s="209"/>
      <c r="M32" s="209"/>
      <c r="N32" s="209"/>
      <c r="O32" s="209"/>
      <c r="P32" s="209"/>
    </row>
  </sheetData>
  <sheetProtection/>
  <mergeCells count="4">
    <mergeCell ref="A4:A6"/>
    <mergeCell ref="B4:B6"/>
    <mergeCell ref="O4:O6"/>
    <mergeCell ref="P4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zoomScalePageLayoutView="0" workbookViewId="0" topLeftCell="A19">
      <selection activeCell="H35" sqref="H35"/>
    </sheetView>
  </sheetViews>
  <sheetFormatPr defaultColWidth="9.140625" defaultRowHeight="15"/>
  <cols>
    <col min="1" max="3" width="9.7109375" style="0" customWidth="1"/>
    <col min="4" max="7" width="11.8515625" style="0" customWidth="1"/>
    <col min="8" max="8" width="9.00390625" style="0" customWidth="1"/>
    <col min="9" max="9" width="8.140625" style="0" customWidth="1"/>
    <col min="10" max="10" width="8.8515625" style="0" customWidth="1"/>
    <col min="11" max="11" width="9.8515625" style="0" customWidth="1"/>
    <col min="12" max="12" width="10.28125" style="0" customWidth="1"/>
    <col min="13" max="17" width="12.8515625" style="0" customWidth="1"/>
    <col min="18" max="19" width="10.57421875" style="0" customWidth="1"/>
  </cols>
  <sheetData>
    <row r="1" spans="1:14" ht="15">
      <c r="A1" s="386" t="s">
        <v>393</v>
      </c>
      <c r="B1" s="386"/>
      <c r="C1" s="386"/>
      <c r="D1" s="386"/>
      <c r="E1" s="386"/>
      <c r="F1" s="386"/>
      <c r="G1" s="331"/>
      <c r="H1" s="6"/>
      <c r="I1" s="6"/>
      <c r="J1" s="6"/>
      <c r="K1" s="209" t="s">
        <v>0</v>
      </c>
      <c r="L1" s="6"/>
      <c r="M1" s="207"/>
      <c r="N1" s="208"/>
    </row>
    <row r="2" spans="1:14" ht="15">
      <c r="A2" s="386" t="s">
        <v>264</v>
      </c>
      <c r="B2" s="386"/>
      <c r="C2" s="386"/>
      <c r="D2" s="386"/>
      <c r="E2" s="386"/>
      <c r="F2" s="386"/>
      <c r="G2" s="331"/>
      <c r="H2" s="6"/>
      <c r="I2" s="6"/>
      <c r="J2" s="6"/>
      <c r="K2" s="209" t="s">
        <v>238</v>
      </c>
      <c r="L2" s="6"/>
      <c r="M2" s="207"/>
      <c r="N2" s="208"/>
    </row>
    <row r="3" spans="1:14" ht="15.75" thickBot="1">
      <c r="A3" s="331"/>
      <c r="B3" s="331"/>
      <c r="C3" s="370"/>
      <c r="D3" s="331"/>
      <c r="E3" s="331"/>
      <c r="F3" s="331"/>
      <c r="G3" s="331"/>
      <c r="H3" s="6"/>
      <c r="I3" s="6"/>
      <c r="J3" s="6"/>
      <c r="K3" s="209" t="s">
        <v>360</v>
      </c>
      <c r="L3" s="6"/>
      <c r="M3" s="207"/>
      <c r="N3" s="208"/>
    </row>
    <row r="4" spans="1:16" ht="15.75" thickBot="1">
      <c r="A4" s="371"/>
      <c r="B4" s="372" t="s">
        <v>28</v>
      </c>
      <c r="C4" s="371"/>
      <c r="D4" s="372" t="s">
        <v>17</v>
      </c>
      <c r="E4" s="342" t="s">
        <v>280</v>
      </c>
      <c r="F4" s="342" t="s">
        <v>254</v>
      </c>
      <c r="G4" s="342" t="s">
        <v>256</v>
      </c>
      <c r="H4" s="342" t="s">
        <v>261</v>
      </c>
      <c r="I4" s="342" t="s">
        <v>43</v>
      </c>
      <c r="J4" s="342" t="s">
        <v>252</v>
      </c>
      <c r="K4" s="342" t="s">
        <v>251</v>
      </c>
      <c r="L4" s="333" t="s">
        <v>259</v>
      </c>
      <c r="M4" s="333" t="s">
        <v>250</v>
      </c>
      <c r="N4" s="333" t="s">
        <v>260</v>
      </c>
      <c r="O4" s="334" t="s">
        <v>366</v>
      </c>
      <c r="P4" s="335" t="s">
        <v>11</v>
      </c>
    </row>
    <row r="5" spans="1:16" ht="15">
      <c r="A5" s="343"/>
      <c r="B5" s="344"/>
      <c r="C5" s="344"/>
      <c r="D5" s="344"/>
      <c r="E5" s="339"/>
      <c r="F5" s="339"/>
      <c r="G5" s="339"/>
      <c r="H5" s="339"/>
      <c r="I5" s="339"/>
      <c r="J5" s="339"/>
      <c r="K5" s="339"/>
      <c r="L5" s="336"/>
      <c r="M5" s="336"/>
      <c r="N5" s="336"/>
      <c r="O5" s="337"/>
      <c r="P5" s="338"/>
    </row>
    <row r="6" spans="1:20" s="268" customFormat="1" ht="15">
      <c r="A6" s="345" t="s">
        <v>367</v>
      </c>
      <c r="B6" s="339" t="s">
        <v>355</v>
      </c>
      <c r="C6" s="339" t="s">
        <v>367</v>
      </c>
      <c r="D6" s="339" t="s">
        <v>355</v>
      </c>
      <c r="E6" s="339" t="s">
        <v>355</v>
      </c>
      <c r="F6" s="339" t="s">
        <v>355</v>
      </c>
      <c r="G6" s="339" t="s">
        <v>355</v>
      </c>
      <c r="H6" s="339" t="s">
        <v>355</v>
      </c>
      <c r="I6" s="339" t="s">
        <v>355</v>
      </c>
      <c r="J6" s="339" t="s">
        <v>355</v>
      </c>
      <c r="K6" s="339" t="s">
        <v>355</v>
      </c>
      <c r="L6" s="336" t="s">
        <v>355</v>
      </c>
      <c r="M6" s="336" t="s">
        <v>355</v>
      </c>
      <c r="N6" s="336" t="s">
        <v>355</v>
      </c>
      <c r="O6" s="337"/>
      <c r="P6" s="338"/>
      <c r="Q6"/>
      <c r="R6"/>
      <c r="S6"/>
      <c r="T6"/>
    </row>
    <row r="7" spans="1:16" ht="15">
      <c r="A7" s="346">
        <v>6.6</v>
      </c>
      <c r="B7" s="339">
        <v>75</v>
      </c>
      <c r="C7" s="339">
        <v>0</v>
      </c>
      <c r="D7" s="339">
        <v>0</v>
      </c>
      <c r="E7" s="339">
        <v>0</v>
      </c>
      <c r="F7" s="339"/>
      <c r="G7" s="339">
        <v>50</v>
      </c>
      <c r="H7" s="339"/>
      <c r="I7" s="339"/>
      <c r="J7" s="339">
        <v>10</v>
      </c>
      <c r="K7" s="339">
        <v>10</v>
      </c>
      <c r="L7" s="339">
        <v>0</v>
      </c>
      <c r="M7" s="339"/>
      <c r="N7" s="339"/>
      <c r="O7" s="339"/>
      <c r="P7" s="339"/>
    </row>
    <row r="8" spans="1:16" s="332" customFormat="1" ht="15">
      <c r="A8" s="351">
        <v>6.6</v>
      </c>
      <c r="B8" s="352">
        <v>90</v>
      </c>
      <c r="C8" s="352">
        <v>0</v>
      </c>
      <c r="D8" s="352">
        <v>0</v>
      </c>
      <c r="E8" s="352">
        <v>0</v>
      </c>
      <c r="F8" s="352"/>
      <c r="G8" s="352">
        <v>45</v>
      </c>
      <c r="H8" s="352"/>
      <c r="I8" s="352"/>
      <c r="J8" s="352">
        <v>0</v>
      </c>
      <c r="K8" s="352">
        <v>25</v>
      </c>
      <c r="L8" s="352">
        <v>0</v>
      </c>
      <c r="M8" s="352"/>
      <c r="N8" s="352"/>
      <c r="O8" s="352"/>
      <c r="P8" s="352"/>
    </row>
    <row r="9" spans="1:16" ht="15">
      <c r="A9" s="346">
        <v>6.6</v>
      </c>
      <c r="B9" s="339">
        <v>90</v>
      </c>
      <c r="C9" s="339">
        <v>0</v>
      </c>
      <c r="D9" s="339">
        <v>0</v>
      </c>
      <c r="E9" s="339">
        <v>0</v>
      </c>
      <c r="F9" s="339"/>
      <c r="G9" s="339">
        <v>40</v>
      </c>
      <c r="H9" s="339"/>
      <c r="I9" s="339"/>
      <c r="J9" s="339">
        <v>0</v>
      </c>
      <c r="K9" s="339">
        <v>35</v>
      </c>
      <c r="L9" s="339">
        <v>0</v>
      </c>
      <c r="M9" s="339"/>
      <c r="N9" s="339"/>
      <c r="O9" s="339"/>
      <c r="P9" s="339"/>
    </row>
    <row r="10" spans="1:16" ht="15">
      <c r="A10" s="346">
        <v>6.6</v>
      </c>
      <c r="B10" s="339">
        <v>125</v>
      </c>
      <c r="C10" s="339">
        <v>0</v>
      </c>
      <c r="D10" s="339">
        <v>0</v>
      </c>
      <c r="E10" s="339">
        <v>0</v>
      </c>
      <c r="F10" s="339"/>
      <c r="G10" s="339">
        <v>60</v>
      </c>
      <c r="H10" s="339"/>
      <c r="I10" s="339"/>
      <c r="J10" s="339">
        <v>10</v>
      </c>
      <c r="K10" s="339">
        <v>43</v>
      </c>
      <c r="L10" s="339">
        <v>0</v>
      </c>
      <c r="M10" s="339"/>
      <c r="N10" s="339"/>
      <c r="O10" s="339"/>
      <c r="P10" s="339"/>
    </row>
    <row r="11" spans="1:20" s="268" customFormat="1" ht="15">
      <c r="A11" s="346">
        <v>6.6</v>
      </c>
      <c r="B11" s="339">
        <v>150</v>
      </c>
      <c r="C11" s="339">
        <v>0</v>
      </c>
      <c r="D11" s="339">
        <v>0</v>
      </c>
      <c r="E11" s="339">
        <v>0</v>
      </c>
      <c r="F11" s="339"/>
      <c r="G11" s="339">
        <v>45</v>
      </c>
      <c r="H11" s="339"/>
      <c r="I11" s="339"/>
      <c r="J11" s="339">
        <v>49</v>
      </c>
      <c r="K11" s="339">
        <v>50</v>
      </c>
      <c r="L11" s="339">
        <v>0</v>
      </c>
      <c r="M11" s="339"/>
      <c r="N11" s="339"/>
      <c r="O11" s="339"/>
      <c r="P11" s="339"/>
      <c r="Q11"/>
      <c r="R11"/>
      <c r="S11"/>
      <c r="T11"/>
    </row>
    <row r="12" spans="1:16" ht="15">
      <c r="A12" s="346">
        <v>6.6</v>
      </c>
      <c r="B12" s="339">
        <v>140</v>
      </c>
      <c r="C12" s="339">
        <v>0</v>
      </c>
      <c r="D12" s="339">
        <v>0</v>
      </c>
      <c r="E12" s="339">
        <v>0</v>
      </c>
      <c r="F12" s="339"/>
      <c r="G12" s="339">
        <v>40</v>
      </c>
      <c r="H12" s="339"/>
      <c r="I12" s="339"/>
      <c r="J12" s="339">
        <v>29</v>
      </c>
      <c r="K12" s="339">
        <v>49</v>
      </c>
      <c r="L12" s="339">
        <v>0</v>
      </c>
      <c r="M12" s="339"/>
      <c r="N12" s="339"/>
      <c r="O12" s="339"/>
      <c r="P12" s="339"/>
    </row>
    <row r="13" spans="1:16" ht="15">
      <c r="A13" s="347">
        <v>6.5</v>
      </c>
      <c r="B13" s="348">
        <v>155</v>
      </c>
      <c r="C13" s="348">
        <v>0</v>
      </c>
      <c r="D13" s="348">
        <v>0</v>
      </c>
      <c r="E13" s="348">
        <v>0</v>
      </c>
      <c r="F13" s="348"/>
      <c r="G13" s="348">
        <v>35</v>
      </c>
      <c r="H13" s="348"/>
      <c r="I13" s="348"/>
      <c r="J13" s="348">
        <v>30</v>
      </c>
      <c r="K13" s="348">
        <v>55</v>
      </c>
      <c r="L13" s="348">
        <v>0</v>
      </c>
      <c r="M13" s="348"/>
      <c r="N13" s="348"/>
      <c r="O13" s="348"/>
      <c r="P13" s="348"/>
    </row>
    <row r="14" spans="1:16" s="332" customFormat="1" ht="15">
      <c r="A14" s="353">
        <v>6.5</v>
      </c>
      <c r="B14" s="341">
        <v>150</v>
      </c>
      <c r="C14" s="341">
        <v>0</v>
      </c>
      <c r="D14" s="341">
        <v>0</v>
      </c>
      <c r="E14" s="341">
        <v>0</v>
      </c>
      <c r="F14" s="341"/>
      <c r="G14" s="341">
        <v>80</v>
      </c>
      <c r="H14" s="341"/>
      <c r="I14" s="341"/>
      <c r="J14" s="341">
        <v>20</v>
      </c>
      <c r="K14" s="341">
        <v>49</v>
      </c>
      <c r="L14" s="341">
        <v>0</v>
      </c>
      <c r="M14" s="341"/>
      <c r="N14" s="341"/>
      <c r="O14" s="341"/>
      <c r="P14" s="341"/>
    </row>
    <row r="15" spans="1:16" ht="15">
      <c r="A15" s="346">
        <v>6.5</v>
      </c>
      <c r="B15" s="339">
        <v>140</v>
      </c>
      <c r="C15" s="339">
        <v>0</v>
      </c>
      <c r="D15" s="339">
        <v>0</v>
      </c>
      <c r="E15" s="339">
        <v>0</v>
      </c>
      <c r="F15" s="339"/>
      <c r="G15" s="339">
        <v>50</v>
      </c>
      <c r="H15" s="339"/>
      <c r="I15" s="339"/>
      <c r="J15" s="339">
        <v>30</v>
      </c>
      <c r="K15" s="339">
        <v>50</v>
      </c>
      <c r="L15" s="339">
        <v>0</v>
      </c>
      <c r="M15" s="339"/>
      <c r="N15" s="339"/>
      <c r="O15" s="339"/>
      <c r="P15" s="339"/>
    </row>
    <row r="16" spans="1:16" ht="15">
      <c r="A16" s="346">
        <v>6.5</v>
      </c>
      <c r="B16" s="339">
        <v>160</v>
      </c>
      <c r="C16" s="339">
        <v>0</v>
      </c>
      <c r="D16" s="339">
        <v>0</v>
      </c>
      <c r="E16" s="339">
        <v>0</v>
      </c>
      <c r="F16" s="339"/>
      <c r="G16" s="339">
        <v>70</v>
      </c>
      <c r="H16" s="339"/>
      <c r="I16" s="339"/>
      <c r="J16" s="339">
        <v>40</v>
      </c>
      <c r="K16" s="339">
        <v>49</v>
      </c>
      <c r="L16" s="339">
        <v>0</v>
      </c>
      <c r="M16" s="339"/>
      <c r="N16" s="339"/>
      <c r="O16" s="339"/>
      <c r="P16" s="339"/>
    </row>
    <row r="17" spans="1:16" s="332" customFormat="1" ht="15">
      <c r="A17" s="353">
        <v>6.5</v>
      </c>
      <c r="B17" s="341">
        <v>157</v>
      </c>
      <c r="C17" s="341">
        <v>0</v>
      </c>
      <c r="D17" s="341">
        <v>0</v>
      </c>
      <c r="E17" s="341">
        <v>0</v>
      </c>
      <c r="F17" s="341"/>
      <c r="G17" s="341">
        <v>72</v>
      </c>
      <c r="H17" s="341"/>
      <c r="I17" s="341"/>
      <c r="J17" s="341">
        <v>30</v>
      </c>
      <c r="K17" s="341">
        <v>50</v>
      </c>
      <c r="L17" s="341">
        <v>0</v>
      </c>
      <c r="M17" s="341"/>
      <c r="N17" s="341"/>
      <c r="O17" s="341"/>
      <c r="P17" s="341"/>
    </row>
    <row r="18" spans="1:16" ht="15">
      <c r="A18" s="346">
        <v>6.5</v>
      </c>
      <c r="B18" s="339">
        <v>140</v>
      </c>
      <c r="C18" s="339">
        <v>0</v>
      </c>
      <c r="D18" s="339">
        <v>0</v>
      </c>
      <c r="E18" s="339">
        <v>0</v>
      </c>
      <c r="F18" s="339"/>
      <c r="G18" s="339">
        <v>67</v>
      </c>
      <c r="H18" s="339"/>
      <c r="I18" s="339"/>
      <c r="J18" s="339">
        <v>30</v>
      </c>
      <c r="K18" s="339">
        <v>49</v>
      </c>
      <c r="L18" s="339">
        <v>0</v>
      </c>
      <c r="M18" s="339"/>
      <c r="N18" s="339"/>
      <c r="O18" s="339"/>
      <c r="P18" s="339"/>
    </row>
    <row r="19" spans="1:16" ht="15">
      <c r="A19" s="346">
        <v>6.5</v>
      </c>
      <c r="B19" s="339">
        <v>140</v>
      </c>
      <c r="C19" s="339">
        <v>0</v>
      </c>
      <c r="D19" s="339">
        <v>0</v>
      </c>
      <c r="E19" s="339">
        <v>0</v>
      </c>
      <c r="F19" s="339"/>
      <c r="G19" s="339">
        <v>54</v>
      </c>
      <c r="H19" s="339"/>
      <c r="I19" s="339"/>
      <c r="J19" s="339">
        <v>10</v>
      </c>
      <c r="K19" s="339">
        <v>50</v>
      </c>
      <c r="L19" s="339">
        <v>0</v>
      </c>
      <c r="M19" s="339"/>
      <c r="N19" s="339"/>
      <c r="O19" s="339"/>
      <c r="P19" s="339"/>
    </row>
    <row r="20" spans="1:20" s="268" customFormat="1" ht="15">
      <c r="A20" s="346">
        <v>6.5</v>
      </c>
      <c r="B20" s="339">
        <v>120</v>
      </c>
      <c r="C20" s="339">
        <v>0</v>
      </c>
      <c r="D20" s="339">
        <v>0</v>
      </c>
      <c r="E20" s="339">
        <v>0</v>
      </c>
      <c r="F20" s="339"/>
      <c r="G20" s="339">
        <v>60</v>
      </c>
      <c r="H20" s="339"/>
      <c r="I20" s="339"/>
      <c r="J20" s="339">
        <v>20</v>
      </c>
      <c r="K20" s="339">
        <v>53</v>
      </c>
      <c r="L20" s="339">
        <v>0</v>
      </c>
      <c r="M20" s="339"/>
      <c r="N20" s="339"/>
      <c r="O20" s="339"/>
      <c r="P20" s="339"/>
      <c r="Q20"/>
      <c r="R20"/>
      <c r="S20"/>
      <c r="T20"/>
    </row>
    <row r="21" spans="1:16" ht="15">
      <c r="A21" s="346">
        <v>6.5</v>
      </c>
      <c r="B21" s="339">
        <v>120</v>
      </c>
      <c r="C21" s="339">
        <v>0</v>
      </c>
      <c r="D21" s="339">
        <v>0</v>
      </c>
      <c r="E21" s="339">
        <v>0</v>
      </c>
      <c r="F21" s="339"/>
      <c r="G21" s="339">
        <v>59</v>
      </c>
      <c r="H21" s="339"/>
      <c r="I21" s="339"/>
      <c r="J21" s="339">
        <v>30</v>
      </c>
      <c r="K21" s="339">
        <v>53</v>
      </c>
      <c r="L21" s="339">
        <v>0</v>
      </c>
      <c r="M21" s="339"/>
      <c r="N21" s="339"/>
      <c r="O21" s="339"/>
      <c r="P21" s="339"/>
    </row>
    <row r="22" spans="1:16" ht="15">
      <c r="A22" s="347">
        <v>6.5</v>
      </c>
      <c r="B22" s="348">
        <v>137</v>
      </c>
      <c r="C22" s="348">
        <v>0</v>
      </c>
      <c r="D22" s="348">
        <v>0</v>
      </c>
      <c r="E22" s="348">
        <v>0</v>
      </c>
      <c r="F22" s="348"/>
      <c r="G22" s="348">
        <v>56</v>
      </c>
      <c r="H22" s="348"/>
      <c r="I22" s="348"/>
      <c r="J22" s="348">
        <v>10</v>
      </c>
      <c r="K22" s="348">
        <v>42</v>
      </c>
      <c r="L22" s="348">
        <v>0</v>
      </c>
      <c r="M22" s="348"/>
      <c r="N22" s="348"/>
      <c r="O22" s="348"/>
      <c r="P22" s="348"/>
    </row>
    <row r="23" spans="1:16" ht="15">
      <c r="A23" s="346">
        <v>6.5</v>
      </c>
      <c r="B23" s="339">
        <v>120</v>
      </c>
      <c r="C23" s="339">
        <v>0</v>
      </c>
      <c r="D23" s="339">
        <v>0</v>
      </c>
      <c r="E23" s="339">
        <v>0</v>
      </c>
      <c r="F23" s="339"/>
      <c r="G23" s="339">
        <v>45</v>
      </c>
      <c r="H23" s="339"/>
      <c r="I23" s="339"/>
      <c r="J23" s="339">
        <v>10</v>
      </c>
      <c r="K23" s="339">
        <v>40</v>
      </c>
      <c r="L23" s="339">
        <v>0</v>
      </c>
      <c r="M23" s="339"/>
      <c r="N23" s="339"/>
      <c r="O23" s="339"/>
      <c r="P23" s="339"/>
    </row>
    <row r="24" spans="1:16" ht="15">
      <c r="A24" s="346">
        <v>6.6</v>
      </c>
      <c r="B24" s="339">
        <v>120</v>
      </c>
      <c r="C24" s="339">
        <v>0</v>
      </c>
      <c r="D24" s="339">
        <v>0</v>
      </c>
      <c r="E24" s="339">
        <v>0</v>
      </c>
      <c r="F24" s="339"/>
      <c r="G24" s="339">
        <v>39</v>
      </c>
      <c r="H24" s="339"/>
      <c r="I24" s="339"/>
      <c r="J24" s="339">
        <v>4</v>
      </c>
      <c r="K24" s="339">
        <v>44</v>
      </c>
      <c r="L24" s="339">
        <v>0</v>
      </c>
      <c r="M24" s="339"/>
      <c r="N24" s="339"/>
      <c r="O24" s="339"/>
      <c r="P24" s="339"/>
    </row>
    <row r="25" spans="1:16" s="332" customFormat="1" ht="15">
      <c r="A25" s="353">
        <v>6.6</v>
      </c>
      <c r="B25" s="341">
        <v>120</v>
      </c>
      <c r="C25" s="341">
        <v>0</v>
      </c>
      <c r="D25" s="341">
        <v>0</v>
      </c>
      <c r="E25" s="341">
        <v>0</v>
      </c>
      <c r="F25" s="341"/>
      <c r="G25" s="341">
        <v>43</v>
      </c>
      <c r="H25" s="341"/>
      <c r="I25" s="341"/>
      <c r="J25" s="341">
        <v>0</v>
      </c>
      <c r="K25" s="341">
        <v>45</v>
      </c>
      <c r="L25" s="341">
        <v>0</v>
      </c>
      <c r="M25" s="341"/>
      <c r="N25" s="341"/>
      <c r="O25" s="341"/>
      <c r="P25" s="341"/>
    </row>
    <row r="26" spans="1:16" ht="15">
      <c r="A26" s="346">
        <v>6.6</v>
      </c>
      <c r="B26" s="339">
        <v>120</v>
      </c>
      <c r="C26" s="339">
        <v>0</v>
      </c>
      <c r="D26" s="339">
        <v>0</v>
      </c>
      <c r="E26" s="339">
        <v>0</v>
      </c>
      <c r="F26" s="339"/>
      <c r="G26" s="339">
        <v>50</v>
      </c>
      <c r="H26" s="339"/>
      <c r="I26" s="339"/>
      <c r="J26" s="339">
        <v>0</v>
      </c>
      <c r="K26" s="339">
        <v>52</v>
      </c>
      <c r="L26" s="339">
        <v>0</v>
      </c>
      <c r="M26" s="339"/>
      <c r="N26" s="339"/>
      <c r="O26" s="339"/>
      <c r="P26" s="339"/>
    </row>
    <row r="27" spans="1:16" ht="15">
      <c r="A27" s="346">
        <v>6.6</v>
      </c>
      <c r="B27" s="339">
        <v>110</v>
      </c>
      <c r="C27" s="339">
        <v>0</v>
      </c>
      <c r="D27" s="339">
        <v>0</v>
      </c>
      <c r="E27" s="339">
        <v>0</v>
      </c>
      <c r="F27" s="339"/>
      <c r="G27" s="339">
        <v>45</v>
      </c>
      <c r="H27" s="339"/>
      <c r="I27" s="339"/>
      <c r="J27" s="339">
        <v>0</v>
      </c>
      <c r="K27" s="339">
        <v>50</v>
      </c>
      <c r="L27" s="339">
        <v>0</v>
      </c>
      <c r="M27" s="339"/>
      <c r="N27" s="339"/>
      <c r="O27" s="339"/>
      <c r="P27" s="339"/>
    </row>
    <row r="28" spans="1:20" s="268" customFormat="1" ht="15">
      <c r="A28" s="346">
        <v>6.6</v>
      </c>
      <c r="B28" s="339">
        <v>100</v>
      </c>
      <c r="C28" s="339">
        <v>0</v>
      </c>
      <c r="D28" s="339">
        <v>0</v>
      </c>
      <c r="E28" s="339">
        <v>0</v>
      </c>
      <c r="F28" s="339"/>
      <c r="G28" s="339">
        <v>42</v>
      </c>
      <c r="H28" s="339"/>
      <c r="I28" s="339"/>
      <c r="J28" s="339">
        <v>0</v>
      </c>
      <c r="K28" s="339">
        <v>43</v>
      </c>
      <c r="L28" s="339">
        <v>0</v>
      </c>
      <c r="M28" s="339"/>
      <c r="N28" s="339"/>
      <c r="O28" s="339"/>
      <c r="P28" s="339"/>
      <c r="Q28"/>
      <c r="R28"/>
      <c r="S28"/>
      <c r="T28"/>
    </row>
    <row r="29" spans="1:16" ht="15">
      <c r="A29" s="346">
        <v>6.6</v>
      </c>
      <c r="B29" s="339">
        <v>100</v>
      </c>
      <c r="C29" s="339">
        <v>0</v>
      </c>
      <c r="D29" s="339">
        <v>0</v>
      </c>
      <c r="E29" s="339">
        <v>0</v>
      </c>
      <c r="F29" s="339"/>
      <c r="G29" s="339">
        <v>45</v>
      </c>
      <c r="H29" s="339"/>
      <c r="I29" s="339"/>
      <c r="J29" s="339">
        <v>0</v>
      </c>
      <c r="K29" s="339">
        <v>36</v>
      </c>
      <c r="L29" s="339">
        <v>0</v>
      </c>
      <c r="M29" s="339"/>
      <c r="N29" s="339"/>
      <c r="O29" s="339"/>
      <c r="P29" s="339"/>
    </row>
    <row r="30" spans="1:16" ht="15">
      <c r="A30" s="347">
        <v>6.6</v>
      </c>
      <c r="B30" s="348">
        <v>90</v>
      </c>
      <c r="C30" s="348">
        <v>0</v>
      </c>
      <c r="D30" s="348">
        <v>0</v>
      </c>
      <c r="E30" s="348">
        <v>0</v>
      </c>
      <c r="F30" s="348"/>
      <c r="G30" s="348">
        <v>45</v>
      </c>
      <c r="H30" s="348"/>
      <c r="I30" s="348"/>
      <c r="J30" s="348">
        <v>0</v>
      </c>
      <c r="K30" s="348">
        <v>30</v>
      </c>
      <c r="L30" s="348">
        <v>0</v>
      </c>
      <c r="M30" s="348"/>
      <c r="N30" s="348"/>
      <c r="O30" s="348"/>
      <c r="P30" s="348"/>
    </row>
    <row r="31" spans="1:16" ht="15.75" thickBot="1">
      <c r="A31" s="349">
        <v>6.6</v>
      </c>
      <c r="B31" s="350">
        <v>90</v>
      </c>
      <c r="C31" s="350">
        <v>0</v>
      </c>
      <c r="D31" s="350">
        <v>0</v>
      </c>
      <c r="E31" s="350">
        <v>0</v>
      </c>
      <c r="F31" s="350"/>
      <c r="G31" s="350">
        <v>45</v>
      </c>
      <c r="H31" s="350"/>
      <c r="I31" s="350"/>
      <c r="J31" s="350">
        <v>0</v>
      </c>
      <c r="K31" s="350">
        <v>9</v>
      </c>
      <c r="L31" s="350">
        <v>0</v>
      </c>
      <c r="M31" s="350"/>
      <c r="N31" s="350"/>
      <c r="O31" s="350"/>
      <c r="P31" s="350"/>
    </row>
    <row r="32" spans="5:11" ht="15">
      <c r="E32" s="296"/>
      <c r="F32" s="296"/>
      <c r="G32" s="365"/>
      <c r="H32" s="298"/>
      <c r="I32" s="296"/>
      <c r="J32" s="298"/>
      <c r="K32" s="296"/>
    </row>
    <row r="33" spans="5:11" ht="15">
      <c r="E33" s="387"/>
      <c r="F33" s="387"/>
      <c r="G33" s="387"/>
      <c r="H33" s="388" t="s">
        <v>358</v>
      </c>
      <c r="I33" s="389"/>
      <c r="J33" s="389"/>
      <c r="K33" s="390"/>
    </row>
    <row r="34" spans="5:20" ht="15">
      <c r="E34" s="387"/>
      <c r="F34" s="387"/>
      <c r="G34" s="387"/>
      <c r="H34" s="391" t="s">
        <v>28</v>
      </c>
      <c r="I34" s="391"/>
      <c r="J34" s="391" t="s">
        <v>17</v>
      </c>
      <c r="K34" s="391"/>
      <c r="L34" s="6"/>
      <c r="M34" s="6"/>
      <c r="N34" s="209"/>
      <c r="O34" s="6"/>
      <c r="P34" s="207"/>
      <c r="Q34" s="208"/>
      <c r="R34" s="209"/>
      <c r="S34" s="209"/>
      <c r="T34" s="209"/>
    </row>
    <row r="35" spans="5:21" ht="15">
      <c r="E35" s="387"/>
      <c r="F35" s="387"/>
      <c r="G35" s="387"/>
      <c r="H35" s="364" t="s">
        <v>359</v>
      </c>
      <c r="I35" s="364" t="s">
        <v>170</v>
      </c>
      <c r="J35" s="364" t="s">
        <v>359</v>
      </c>
      <c r="K35" s="364" t="s">
        <v>170</v>
      </c>
      <c r="L35" s="286"/>
      <c r="M35" s="286"/>
      <c r="N35" s="296"/>
      <c r="O35" s="286"/>
      <c r="P35" s="299"/>
      <c r="Q35" s="301"/>
      <c r="R35" s="296"/>
      <c r="S35" s="296"/>
      <c r="T35" s="296"/>
      <c r="U35" s="286"/>
    </row>
    <row r="36" spans="5:11" ht="15">
      <c r="E36" s="387" t="s">
        <v>400</v>
      </c>
      <c r="F36" s="387"/>
      <c r="G36" s="387"/>
      <c r="H36" s="364">
        <v>593.88</v>
      </c>
      <c r="I36" s="364">
        <v>3339.52</v>
      </c>
      <c r="J36" s="364">
        <v>12975.414</v>
      </c>
      <c r="K36" s="364">
        <v>6311.213</v>
      </c>
    </row>
    <row r="37" spans="5:11" ht="15">
      <c r="E37" s="387" t="s">
        <v>401</v>
      </c>
      <c r="F37" s="387"/>
      <c r="G37" s="387"/>
      <c r="H37" s="364">
        <v>594.94</v>
      </c>
      <c r="I37" s="364">
        <v>3340.69</v>
      </c>
      <c r="J37" s="364">
        <v>12975.414</v>
      </c>
      <c r="K37" s="364">
        <v>6311.213</v>
      </c>
    </row>
    <row r="59" spans="6:11" ht="15">
      <c r="F59" s="340"/>
      <c r="G59" s="340"/>
      <c r="H59" s="340"/>
      <c r="I59" s="340"/>
      <c r="J59" s="340"/>
      <c r="K59" s="340"/>
    </row>
    <row r="60" spans="6:11" ht="15">
      <c r="F60" s="340"/>
      <c r="G60" s="340"/>
      <c r="H60" s="340"/>
      <c r="I60" s="340"/>
      <c r="J60" s="340"/>
      <c r="K60" s="340"/>
    </row>
    <row r="61" spans="6:11" ht="15">
      <c r="F61" s="340"/>
      <c r="G61" s="340"/>
      <c r="H61" s="340"/>
      <c r="I61" s="340"/>
      <c r="J61" s="340"/>
      <c r="K61" s="340"/>
    </row>
    <row r="62" spans="6:11" ht="15">
      <c r="F62" s="340"/>
      <c r="G62" s="340"/>
      <c r="H62" s="340"/>
      <c r="I62" s="340"/>
      <c r="J62" s="340"/>
      <c r="K62" s="340"/>
    </row>
    <row r="63" spans="6:11" ht="15">
      <c r="F63" s="340"/>
      <c r="G63" s="340"/>
      <c r="H63" s="340"/>
      <c r="I63" s="340"/>
      <c r="J63" s="340"/>
      <c r="K63" s="340"/>
    </row>
    <row r="64" spans="6:11" ht="15">
      <c r="F64" s="340"/>
      <c r="G64" s="340"/>
      <c r="H64" s="340"/>
      <c r="I64" s="340"/>
      <c r="J64" s="340"/>
      <c r="K64" s="340"/>
    </row>
    <row r="65" spans="4:11" ht="15">
      <c r="D65" s="19"/>
      <c r="E65" s="354"/>
      <c r="F65" s="354"/>
      <c r="G65" s="354"/>
      <c r="H65" s="354"/>
      <c r="I65" s="354"/>
      <c r="J65" s="354"/>
      <c r="K65" s="354"/>
    </row>
    <row r="66" spans="4:11" ht="15">
      <c r="D66" s="19"/>
      <c r="E66" s="340"/>
      <c r="F66" s="340"/>
      <c r="G66" s="340"/>
      <c r="H66" s="340"/>
      <c r="I66" s="340"/>
      <c r="J66" s="340"/>
      <c r="K66" s="340"/>
    </row>
  </sheetData>
  <sheetProtection/>
  <mergeCells count="10">
    <mergeCell ref="E36:G36"/>
    <mergeCell ref="E37:G37"/>
    <mergeCell ref="A1:F1"/>
    <mergeCell ref="A2:F2"/>
    <mergeCell ref="E33:G33"/>
    <mergeCell ref="H33:K33"/>
    <mergeCell ref="E34:G34"/>
    <mergeCell ref="H34:I34"/>
    <mergeCell ref="J34:K34"/>
    <mergeCell ref="E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A2" sqref="A2"/>
    </sheetView>
  </sheetViews>
  <sheetFormatPr defaultColWidth="9.140625" defaultRowHeight="15"/>
  <sheetData>
    <row r="2" spans="1:13" ht="15">
      <c r="A2" t="s">
        <v>393</v>
      </c>
      <c r="H2" s="209" t="s">
        <v>356</v>
      </c>
      <c r="I2" s="6"/>
      <c r="J2" s="6"/>
      <c r="K2" s="6"/>
      <c r="L2" s="209"/>
      <c r="M2" s="209"/>
    </row>
    <row r="3" spans="5:13" ht="15">
      <c r="E3" t="s">
        <v>391</v>
      </c>
      <c r="H3" s="6"/>
      <c r="I3" s="6"/>
      <c r="J3" s="6"/>
      <c r="K3" s="6"/>
      <c r="L3" s="209" t="s">
        <v>360</v>
      </c>
      <c r="M3" s="209"/>
    </row>
    <row r="4" spans="1:12" ht="15">
      <c r="A4" s="395" t="s">
        <v>1</v>
      </c>
      <c r="B4" s="395" t="s">
        <v>11</v>
      </c>
      <c r="C4" s="198" t="s">
        <v>369</v>
      </c>
      <c r="D4" s="199" t="s">
        <v>253</v>
      </c>
      <c r="E4" s="198" t="s">
        <v>283</v>
      </c>
      <c r="F4" s="199" t="s">
        <v>370</v>
      </c>
      <c r="G4" s="198" t="s">
        <v>43</v>
      </c>
      <c r="H4" s="221" t="s">
        <v>27</v>
      </c>
      <c r="I4" s="221" t="s">
        <v>259</v>
      </c>
      <c r="J4" s="220" t="s">
        <v>257</v>
      </c>
      <c r="K4" s="395" t="s">
        <v>1</v>
      </c>
      <c r="L4" s="395" t="s">
        <v>11</v>
      </c>
    </row>
    <row r="5" spans="1:12" ht="15">
      <c r="A5" s="395"/>
      <c r="B5" s="395"/>
      <c r="C5" s="198"/>
      <c r="D5" s="199"/>
      <c r="E5" s="198"/>
      <c r="F5" s="199"/>
      <c r="G5" s="198"/>
      <c r="H5" s="198"/>
      <c r="I5" s="198"/>
      <c r="J5" s="199"/>
      <c r="K5" s="395"/>
      <c r="L5" s="395"/>
    </row>
    <row r="6" spans="1:12" ht="15">
      <c r="A6" s="395"/>
      <c r="B6" s="395"/>
      <c r="C6" s="198" t="s">
        <v>5</v>
      </c>
      <c r="D6" s="200" t="s">
        <v>5</v>
      </c>
      <c r="E6" s="201" t="s">
        <v>5</v>
      </c>
      <c r="F6" s="199" t="s">
        <v>5</v>
      </c>
      <c r="G6" s="201" t="s">
        <v>5</v>
      </c>
      <c r="H6" s="198" t="s">
        <v>5</v>
      </c>
      <c r="I6" s="198" t="s">
        <v>5</v>
      </c>
      <c r="J6" s="200" t="s">
        <v>5</v>
      </c>
      <c r="K6" s="395"/>
      <c r="L6" s="395"/>
    </row>
    <row r="7" spans="1:13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"/>
      <c r="K7" s="202">
        <v>0</v>
      </c>
      <c r="L7" s="202">
        <v>5</v>
      </c>
      <c r="M7" s="250"/>
    </row>
    <row r="8" spans="1:13" ht="15">
      <c r="A8" s="251">
        <v>1</v>
      </c>
      <c r="B8" s="251">
        <v>6</v>
      </c>
      <c r="C8" s="252"/>
      <c r="D8" s="253"/>
      <c r="E8" s="252"/>
      <c r="F8" s="252"/>
      <c r="G8" s="248"/>
      <c r="H8" s="252"/>
      <c r="I8" s="252"/>
      <c r="J8" s="253"/>
      <c r="K8" s="251">
        <v>1</v>
      </c>
      <c r="L8" s="251">
        <v>6</v>
      </c>
      <c r="M8" s="250"/>
    </row>
    <row r="9" spans="1:13" ht="15">
      <c r="A9" s="202">
        <v>2</v>
      </c>
      <c r="B9" s="202">
        <v>7</v>
      </c>
      <c r="C9" s="203"/>
      <c r="D9" s="20"/>
      <c r="E9" s="203"/>
      <c r="F9" s="265"/>
      <c r="G9" s="203"/>
      <c r="H9" s="203"/>
      <c r="I9" s="203"/>
      <c r="J9" s="20"/>
      <c r="K9" s="202">
        <v>2</v>
      </c>
      <c r="L9" s="202">
        <v>7</v>
      </c>
      <c r="M9" s="250"/>
    </row>
    <row r="10" spans="1:13" ht="15">
      <c r="A10" s="202">
        <v>3</v>
      </c>
      <c r="B10" s="202">
        <v>8</v>
      </c>
      <c r="C10" s="203"/>
      <c r="D10" s="20"/>
      <c r="E10" s="203"/>
      <c r="F10" s="265"/>
      <c r="G10" s="203"/>
      <c r="H10" s="203"/>
      <c r="I10" s="203"/>
      <c r="J10" s="20"/>
      <c r="K10" s="202">
        <v>3</v>
      </c>
      <c r="L10" s="202">
        <v>8</v>
      </c>
      <c r="M10" s="250"/>
    </row>
    <row r="11" spans="1:13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65"/>
      <c r="G11" s="203"/>
      <c r="H11" s="203"/>
      <c r="I11" s="203"/>
      <c r="J11" s="20"/>
      <c r="K11" s="202">
        <f aca="true" t="shared" si="1" ref="K11:L26">K10+1</f>
        <v>4</v>
      </c>
      <c r="L11" s="202">
        <f t="shared" si="1"/>
        <v>9</v>
      </c>
      <c r="M11" s="250"/>
    </row>
    <row r="12" spans="1:13" ht="15">
      <c r="A12" s="235">
        <f t="shared" si="0"/>
        <v>5</v>
      </c>
      <c r="B12" s="235">
        <f t="shared" si="0"/>
        <v>10</v>
      </c>
      <c r="C12" s="203"/>
      <c r="D12" s="20"/>
      <c r="E12" s="203"/>
      <c r="F12" s="265"/>
      <c r="G12" s="203"/>
      <c r="H12" s="203"/>
      <c r="I12" s="203"/>
      <c r="J12" s="203"/>
      <c r="K12" s="235">
        <f t="shared" si="1"/>
        <v>5</v>
      </c>
      <c r="L12" s="235">
        <f t="shared" si="1"/>
        <v>10</v>
      </c>
      <c r="M12" s="250"/>
    </row>
    <row r="13" spans="1:13" ht="15">
      <c r="A13" s="251">
        <f t="shared" si="0"/>
        <v>6</v>
      </c>
      <c r="B13" s="251">
        <f t="shared" si="0"/>
        <v>11</v>
      </c>
      <c r="C13" s="252">
        <v>90</v>
      </c>
      <c r="D13" s="249">
        <v>80</v>
      </c>
      <c r="E13" s="252">
        <v>10</v>
      </c>
      <c r="F13" s="252">
        <v>0</v>
      </c>
      <c r="G13" s="248">
        <v>0</v>
      </c>
      <c r="H13" s="252">
        <v>0</v>
      </c>
      <c r="I13" s="252">
        <v>5</v>
      </c>
      <c r="J13" s="252"/>
      <c r="K13" s="251">
        <f t="shared" si="1"/>
        <v>6</v>
      </c>
      <c r="L13" s="251">
        <f t="shared" si="1"/>
        <v>11</v>
      </c>
      <c r="M13" s="250"/>
    </row>
    <row r="14" spans="1:13" ht="15">
      <c r="A14" s="202">
        <f t="shared" si="0"/>
        <v>7</v>
      </c>
      <c r="B14" s="202">
        <f t="shared" si="0"/>
        <v>12</v>
      </c>
      <c r="C14" s="203"/>
      <c r="D14" s="20"/>
      <c r="E14" s="202"/>
      <c r="F14" s="265"/>
      <c r="G14" s="203"/>
      <c r="H14" s="203"/>
      <c r="I14" s="203"/>
      <c r="J14" s="203"/>
      <c r="K14" s="202">
        <f t="shared" si="1"/>
        <v>7</v>
      </c>
      <c r="L14" s="202">
        <f t="shared" si="1"/>
        <v>12</v>
      </c>
      <c r="M14" s="250"/>
    </row>
    <row r="15" spans="1:13" ht="15">
      <c r="A15" s="202">
        <f t="shared" si="0"/>
        <v>8</v>
      </c>
      <c r="B15" s="202">
        <f t="shared" si="0"/>
        <v>13</v>
      </c>
      <c r="C15" s="203"/>
      <c r="D15" s="20"/>
      <c r="E15" s="202"/>
      <c r="F15" s="265"/>
      <c r="G15" s="203"/>
      <c r="H15" s="203"/>
      <c r="I15" s="203"/>
      <c r="J15" s="20"/>
      <c r="K15" s="202">
        <f t="shared" si="1"/>
        <v>8</v>
      </c>
      <c r="L15" s="202">
        <f t="shared" si="1"/>
        <v>13</v>
      </c>
      <c r="M15" s="250"/>
    </row>
    <row r="16" spans="1:13" ht="15">
      <c r="A16" s="202">
        <f t="shared" si="0"/>
        <v>9</v>
      </c>
      <c r="B16" s="202">
        <f t="shared" si="0"/>
        <v>14</v>
      </c>
      <c r="C16" s="203"/>
      <c r="D16" s="20"/>
      <c r="E16" s="202"/>
      <c r="F16" s="265"/>
      <c r="G16" s="203"/>
      <c r="H16" s="203"/>
      <c r="I16" s="203"/>
      <c r="J16" s="20"/>
      <c r="K16" s="202">
        <f t="shared" si="1"/>
        <v>9</v>
      </c>
      <c r="L16" s="202">
        <f t="shared" si="1"/>
        <v>14</v>
      </c>
      <c r="M16" s="250"/>
    </row>
    <row r="17" spans="1:13" ht="15">
      <c r="A17" s="202">
        <f t="shared" si="0"/>
        <v>10</v>
      </c>
      <c r="B17" s="202">
        <f t="shared" si="0"/>
        <v>15</v>
      </c>
      <c r="C17" s="202"/>
      <c r="D17" s="202"/>
      <c r="E17" s="202"/>
      <c r="F17" s="265"/>
      <c r="G17" s="203"/>
      <c r="H17" s="203"/>
      <c r="I17" s="203"/>
      <c r="J17" s="203"/>
      <c r="K17" s="202">
        <f t="shared" si="1"/>
        <v>10</v>
      </c>
      <c r="L17" s="202">
        <f t="shared" si="1"/>
        <v>15</v>
      </c>
      <c r="M17" s="250"/>
    </row>
    <row r="18" spans="1:13" ht="15">
      <c r="A18" s="202">
        <f t="shared" si="0"/>
        <v>11</v>
      </c>
      <c r="B18" s="202">
        <f t="shared" si="0"/>
        <v>16</v>
      </c>
      <c r="C18" s="202"/>
      <c r="D18" s="202"/>
      <c r="E18" s="202"/>
      <c r="F18" s="265"/>
      <c r="G18" s="203"/>
      <c r="H18" s="203"/>
      <c r="I18" s="203"/>
      <c r="J18" s="20"/>
      <c r="K18" s="202">
        <f t="shared" si="1"/>
        <v>11</v>
      </c>
      <c r="L18" s="202">
        <f t="shared" si="1"/>
        <v>16</v>
      </c>
      <c r="M18" s="250"/>
    </row>
    <row r="19" spans="1:13" ht="15">
      <c r="A19" s="235">
        <f t="shared" si="0"/>
        <v>12</v>
      </c>
      <c r="B19" s="235">
        <f t="shared" si="0"/>
        <v>17</v>
      </c>
      <c r="C19" s="235"/>
      <c r="D19" s="235"/>
      <c r="E19" s="235"/>
      <c r="F19" s="265"/>
      <c r="G19" s="203"/>
      <c r="H19" s="203"/>
      <c r="I19" s="203"/>
      <c r="J19" s="20"/>
      <c r="K19" s="235">
        <f t="shared" si="1"/>
        <v>12</v>
      </c>
      <c r="L19" s="235">
        <f t="shared" si="1"/>
        <v>17</v>
      </c>
      <c r="M19" s="250"/>
    </row>
    <row r="20" spans="1:13" ht="15">
      <c r="A20" s="202">
        <f t="shared" si="0"/>
        <v>13</v>
      </c>
      <c r="B20" s="202">
        <f t="shared" si="0"/>
        <v>18</v>
      </c>
      <c r="C20" s="202"/>
      <c r="D20" s="202"/>
      <c r="E20" s="202"/>
      <c r="F20" s="265"/>
      <c r="G20" s="203"/>
      <c r="H20" s="203"/>
      <c r="I20" s="203"/>
      <c r="J20" s="20"/>
      <c r="K20" s="202">
        <f t="shared" si="1"/>
        <v>13</v>
      </c>
      <c r="L20" s="202">
        <f t="shared" si="1"/>
        <v>18</v>
      </c>
      <c r="M20" s="250"/>
    </row>
    <row r="21" spans="1:13" ht="15">
      <c r="A21" s="202">
        <f t="shared" si="0"/>
        <v>14</v>
      </c>
      <c r="B21" s="202">
        <f t="shared" si="0"/>
        <v>19</v>
      </c>
      <c r="C21" s="203"/>
      <c r="D21" s="20"/>
      <c r="E21" s="202"/>
      <c r="F21" s="265"/>
      <c r="G21" s="203"/>
      <c r="H21" s="203"/>
      <c r="I21" s="203"/>
      <c r="J21" s="20"/>
      <c r="K21" s="202">
        <f t="shared" si="1"/>
        <v>14</v>
      </c>
      <c r="L21" s="202">
        <f t="shared" si="1"/>
        <v>19</v>
      </c>
      <c r="M21" s="250"/>
    </row>
    <row r="22" spans="1:13" ht="15">
      <c r="A22" s="254">
        <f t="shared" si="0"/>
        <v>15</v>
      </c>
      <c r="B22" s="254">
        <f t="shared" si="0"/>
        <v>20</v>
      </c>
      <c r="C22" s="252">
        <v>110</v>
      </c>
      <c r="D22" s="249">
        <v>85</v>
      </c>
      <c r="E22" s="254">
        <v>21</v>
      </c>
      <c r="F22" s="252">
        <v>0</v>
      </c>
      <c r="G22" s="248">
        <v>0</v>
      </c>
      <c r="H22" s="252">
        <v>0</v>
      </c>
      <c r="I22" s="252">
        <v>5</v>
      </c>
      <c r="J22" s="253"/>
      <c r="K22" s="254">
        <f t="shared" si="1"/>
        <v>15</v>
      </c>
      <c r="L22" s="254">
        <f t="shared" si="1"/>
        <v>20</v>
      </c>
      <c r="M22" s="250"/>
    </row>
    <row r="23" spans="1:13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65"/>
      <c r="G23" s="203"/>
      <c r="H23" s="203"/>
      <c r="I23" s="203"/>
      <c r="J23" s="20"/>
      <c r="K23" s="202">
        <f t="shared" si="1"/>
        <v>16</v>
      </c>
      <c r="L23" s="202">
        <f t="shared" si="1"/>
        <v>21</v>
      </c>
      <c r="M23" s="250"/>
    </row>
    <row r="24" spans="1:13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65"/>
      <c r="G24" s="203"/>
      <c r="H24" s="203"/>
      <c r="I24" s="203"/>
      <c r="J24" s="20"/>
      <c r="K24" s="202">
        <f t="shared" si="1"/>
        <v>17</v>
      </c>
      <c r="L24" s="202">
        <f t="shared" si="1"/>
        <v>22</v>
      </c>
      <c r="M24" s="250"/>
    </row>
    <row r="25" spans="1:13" ht="15">
      <c r="A25" s="202">
        <f t="shared" si="0"/>
        <v>18</v>
      </c>
      <c r="B25" s="202">
        <f t="shared" si="0"/>
        <v>23</v>
      </c>
      <c r="C25" s="203">
        <v>85</v>
      </c>
      <c r="D25" s="20">
        <v>70</v>
      </c>
      <c r="E25" s="203">
        <v>17</v>
      </c>
      <c r="F25" s="265">
        <v>0</v>
      </c>
      <c r="G25" s="203">
        <v>0</v>
      </c>
      <c r="H25" s="203">
        <v>0</v>
      </c>
      <c r="I25" s="203">
        <v>5</v>
      </c>
      <c r="J25" s="20"/>
      <c r="K25" s="202">
        <f t="shared" si="1"/>
        <v>18</v>
      </c>
      <c r="L25" s="202">
        <f t="shared" si="1"/>
        <v>23</v>
      </c>
      <c r="M25" s="250"/>
    </row>
    <row r="26" spans="1:13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65"/>
      <c r="G26" s="203"/>
      <c r="H26" s="203"/>
      <c r="I26" s="203"/>
      <c r="J26" s="20"/>
      <c r="K26" s="202">
        <f t="shared" si="1"/>
        <v>19</v>
      </c>
      <c r="L26" s="202">
        <f t="shared" si="1"/>
        <v>24</v>
      </c>
      <c r="M26" s="250"/>
    </row>
    <row r="27" spans="1:13" ht="15">
      <c r="A27" s="202">
        <v>20</v>
      </c>
      <c r="B27" s="202">
        <v>1</v>
      </c>
      <c r="C27" s="203"/>
      <c r="D27" s="20"/>
      <c r="E27" s="203"/>
      <c r="F27" s="265"/>
      <c r="G27" s="203"/>
      <c r="H27" s="203"/>
      <c r="I27" s="203"/>
      <c r="J27" s="20"/>
      <c r="K27" s="202">
        <v>20</v>
      </c>
      <c r="L27" s="202">
        <v>1</v>
      </c>
      <c r="M27" s="250"/>
    </row>
    <row r="28" spans="1:13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65"/>
      <c r="G28" s="203"/>
      <c r="H28" s="203"/>
      <c r="I28" s="203"/>
      <c r="J28" s="20"/>
      <c r="K28" s="202">
        <f aca="true" t="shared" si="3" ref="K28:L31">K27+1</f>
        <v>21</v>
      </c>
      <c r="L28" s="202">
        <f t="shared" si="3"/>
        <v>2</v>
      </c>
      <c r="M28" s="250"/>
    </row>
    <row r="29" spans="1:13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65"/>
      <c r="G29" s="203"/>
      <c r="H29" s="203"/>
      <c r="I29" s="203"/>
      <c r="J29" s="20"/>
      <c r="K29" s="202">
        <f t="shared" si="3"/>
        <v>22</v>
      </c>
      <c r="L29" s="202">
        <f t="shared" si="3"/>
        <v>3</v>
      </c>
      <c r="M29" s="250"/>
    </row>
    <row r="30" spans="1:13" ht="15">
      <c r="A30" s="254">
        <f t="shared" si="2"/>
        <v>23</v>
      </c>
      <c r="B30" s="254">
        <f t="shared" si="2"/>
        <v>4</v>
      </c>
      <c r="C30" s="252">
        <v>85</v>
      </c>
      <c r="D30" s="253">
        <v>60</v>
      </c>
      <c r="E30" s="252">
        <v>15</v>
      </c>
      <c r="F30" s="252">
        <v>0</v>
      </c>
      <c r="G30" s="248">
        <v>0</v>
      </c>
      <c r="H30" s="252">
        <v>0</v>
      </c>
      <c r="I30" s="252">
        <v>5</v>
      </c>
      <c r="J30" s="253"/>
      <c r="K30" s="254">
        <f t="shared" si="3"/>
        <v>23</v>
      </c>
      <c r="L30" s="254">
        <f t="shared" si="3"/>
        <v>4</v>
      </c>
      <c r="M30" s="250"/>
    </row>
    <row r="31" spans="1:13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"/>
      <c r="K31" s="202">
        <f t="shared" si="3"/>
        <v>24</v>
      </c>
      <c r="L31" s="202">
        <f t="shared" si="3"/>
        <v>5</v>
      </c>
      <c r="M31" s="250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C4:N35"/>
  <sheetViews>
    <sheetView zoomScalePageLayoutView="0" workbookViewId="0" topLeftCell="A1">
      <selection activeCell="H15" sqref="H15"/>
    </sheetView>
  </sheetViews>
  <sheetFormatPr defaultColWidth="9.140625" defaultRowHeight="15"/>
  <sheetData>
    <row r="4" spans="3:12" ht="15">
      <c r="C4" s="276"/>
      <c r="H4" s="194"/>
      <c r="I4" s="194"/>
      <c r="J4" s="17"/>
      <c r="K4" s="276"/>
      <c r="L4" s="17"/>
    </row>
    <row r="5" spans="4:14" ht="15">
      <c r="D5" s="290" t="s">
        <v>399</v>
      </c>
      <c r="E5" s="277"/>
      <c r="H5" s="194"/>
      <c r="I5" s="209" t="s">
        <v>356</v>
      </c>
      <c r="J5" s="6"/>
      <c r="K5" s="6"/>
      <c r="L5" s="6"/>
      <c r="M5" s="209"/>
      <c r="N5" s="209"/>
    </row>
    <row r="6" spans="3:14" ht="15">
      <c r="C6" s="276"/>
      <c r="H6" s="194"/>
      <c r="I6" s="6"/>
      <c r="J6" s="6"/>
      <c r="K6" s="6"/>
      <c r="L6" s="6"/>
      <c r="M6" s="209" t="s">
        <v>360</v>
      </c>
      <c r="N6" s="209"/>
    </row>
    <row r="7" spans="3:12" ht="15">
      <c r="C7" s="276"/>
      <c r="H7" s="276"/>
      <c r="I7" s="17"/>
      <c r="J7" s="17"/>
      <c r="K7" s="276"/>
      <c r="L7" s="17"/>
    </row>
    <row r="8" spans="3:9" ht="15">
      <c r="C8" s="434" t="s">
        <v>1</v>
      </c>
      <c r="D8" s="434" t="s">
        <v>11</v>
      </c>
      <c r="E8" s="192" t="s">
        <v>371</v>
      </c>
      <c r="F8" s="18" t="s">
        <v>372</v>
      </c>
      <c r="G8" s="192" t="s">
        <v>257</v>
      </c>
      <c r="H8" s="434" t="s">
        <v>1</v>
      </c>
      <c r="I8" s="434" t="s">
        <v>11</v>
      </c>
    </row>
    <row r="9" spans="3:9" ht="15">
      <c r="C9" s="435"/>
      <c r="D9" s="435"/>
      <c r="E9" s="192"/>
      <c r="F9" s="18"/>
      <c r="G9" s="192"/>
      <c r="H9" s="435"/>
      <c r="I9" s="435"/>
    </row>
    <row r="10" spans="3:9" ht="15">
      <c r="C10" s="436"/>
      <c r="D10" s="436"/>
      <c r="E10" s="192" t="s">
        <v>5</v>
      </c>
      <c r="F10" s="18" t="s">
        <v>5</v>
      </c>
      <c r="G10" s="192" t="s">
        <v>5</v>
      </c>
      <c r="H10" s="436"/>
      <c r="I10" s="436"/>
    </row>
    <row r="11" spans="3:9" ht="15">
      <c r="C11" s="275">
        <v>0</v>
      </c>
      <c r="D11" s="275">
        <v>5</v>
      </c>
      <c r="E11" s="21"/>
      <c r="F11" s="21"/>
      <c r="G11" s="1"/>
      <c r="H11" s="275">
        <v>0</v>
      </c>
      <c r="I11" s="275">
        <v>5</v>
      </c>
    </row>
    <row r="12" spans="3:12" ht="15">
      <c r="C12" s="274">
        <v>1</v>
      </c>
      <c r="D12" s="274">
        <v>6</v>
      </c>
      <c r="E12" s="271"/>
      <c r="F12" s="271"/>
      <c r="G12" s="272"/>
      <c r="H12" s="274">
        <v>1</v>
      </c>
      <c r="I12" s="274">
        <v>6</v>
      </c>
      <c r="J12" s="273"/>
      <c r="K12" s="273"/>
      <c r="L12" s="273"/>
    </row>
    <row r="13" spans="3:9" ht="15">
      <c r="C13" s="275">
        <v>2</v>
      </c>
      <c r="D13" s="275">
        <v>7</v>
      </c>
      <c r="E13" s="21"/>
      <c r="F13" s="21"/>
      <c r="G13" s="269"/>
      <c r="H13" s="275">
        <v>2</v>
      </c>
      <c r="I13" s="275">
        <v>7</v>
      </c>
    </row>
    <row r="14" spans="3:9" ht="15">
      <c r="C14" s="275">
        <v>3</v>
      </c>
      <c r="D14" s="275">
        <v>8</v>
      </c>
      <c r="E14" s="21"/>
      <c r="F14" s="21"/>
      <c r="G14" s="269"/>
      <c r="H14" s="275">
        <v>3</v>
      </c>
      <c r="I14" s="275">
        <v>8</v>
      </c>
    </row>
    <row r="15" spans="3:9" ht="15">
      <c r="C15" s="275">
        <v>4</v>
      </c>
      <c r="D15" s="275">
        <f aca="true" t="shared" si="0" ref="D15:D30">D14+1</f>
        <v>9</v>
      </c>
      <c r="E15" s="21"/>
      <c r="F15" s="21"/>
      <c r="G15" s="1"/>
      <c r="H15" s="275">
        <v>4</v>
      </c>
      <c r="I15" s="275">
        <f aca="true" t="shared" si="1" ref="I15:I30">I14+1</f>
        <v>9</v>
      </c>
    </row>
    <row r="16" spans="3:9" ht="15">
      <c r="C16" s="8">
        <v>5</v>
      </c>
      <c r="D16" s="8">
        <f t="shared" si="0"/>
        <v>10</v>
      </c>
      <c r="E16" s="21"/>
      <c r="F16" s="21"/>
      <c r="G16" s="1"/>
      <c r="H16" s="8">
        <v>5</v>
      </c>
      <c r="I16" s="8">
        <f t="shared" si="1"/>
        <v>10</v>
      </c>
    </row>
    <row r="17" spans="3:12" ht="15">
      <c r="C17" s="274">
        <f aca="true" t="shared" si="2" ref="C17:C30">C16+1</f>
        <v>6</v>
      </c>
      <c r="D17" s="274">
        <f t="shared" si="0"/>
        <v>11</v>
      </c>
      <c r="E17" s="271">
        <v>0</v>
      </c>
      <c r="F17" s="271">
        <v>0</v>
      </c>
      <c r="G17" s="272">
        <v>0.5</v>
      </c>
      <c r="H17" s="274">
        <f aca="true" t="shared" si="3" ref="H17:H30">H16+1</f>
        <v>6</v>
      </c>
      <c r="I17" s="274">
        <f t="shared" si="1"/>
        <v>11</v>
      </c>
      <c r="J17" s="273"/>
      <c r="K17" s="273"/>
      <c r="L17" s="273"/>
    </row>
    <row r="18" spans="3:9" ht="15">
      <c r="C18" s="275">
        <f t="shared" si="2"/>
        <v>7</v>
      </c>
      <c r="D18" s="275">
        <f t="shared" si="0"/>
        <v>12</v>
      </c>
      <c r="E18" s="231"/>
      <c r="F18" s="231"/>
      <c r="G18" s="232"/>
      <c r="H18" s="275">
        <f t="shared" si="3"/>
        <v>7</v>
      </c>
      <c r="I18" s="275">
        <f t="shared" si="1"/>
        <v>12</v>
      </c>
    </row>
    <row r="19" spans="3:9" ht="15">
      <c r="C19" s="275">
        <f t="shared" si="2"/>
        <v>8</v>
      </c>
      <c r="D19" s="275">
        <f t="shared" si="0"/>
        <v>13</v>
      </c>
      <c r="E19" s="231"/>
      <c r="F19" s="231"/>
      <c r="G19" s="232"/>
      <c r="H19" s="275">
        <f t="shared" si="3"/>
        <v>8</v>
      </c>
      <c r="I19" s="275">
        <f t="shared" si="1"/>
        <v>13</v>
      </c>
    </row>
    <row r="20" spans="3:9" ht="15">
      <c r="C20" s="275">
        <f t="shared" si="2"/>
        <v>9</v>
      </c>
      <c r="D20" s="275">
        <f t="shared" si="0"/>
        <v>14</v>
      </c>
      <c r="E20" s="231"/>
      <c r="F20" s="231"/>
      <c r="G20" s="232"/>
      <c r="H20" s="275">
        <f t="shared" si="3"/>
        <v>9</v>
      </c>
      <c r="I20" s="275">
        <f t="shared" si="1"/>
        <v>14</v>
      </c>
    </row>
    <row r="21" spans="3:9" ht="15">
      <c r="C21" s="275">
        <f t="shared" si="2"/>
        <v>10</v>
      </c>
      <c r="D21" s="275">
        <f t="shared" si="0"/>
        <v>15</v>
      </c>
      <c r="E21" s="231"/>
      <c r="F21" s="231"/>
      <c r="G21" s="232"/>
      <c r="H21" s="275">
        <f t="shared" si="3"/>
        <v>10</v>
      </c>
      <c r="I21" s="275">
        <f t="shared" si="1"/>
        <v>15</v>
      </c>
    </row>
    <row r="22" spans="3:9" ht="15">
      <c r="C22" s="275">
        <f t="shared" si="2"/>
        <v>11</v>
      </c>
      <c r="D22" s="275">
        <f t="shared" si="0"/>
        <v>16</v>
      </c>
      <c r="E22" s="21"/>
      <c r="F22" s="21"/>
      <c r="G22" s="1"/>
      <c r="H22" s="275">
        <f t="shared" si="3"/>
        <v>11</v>
      </c>
      <c r="I22" s="275">
        <f t="shared" si="1"/>
        <v>16</v>
      </c>
    </row>
    <row r="23" spans="3:9" ht="15">
      <c r="C23" s="8">
        <f t="shared" si="2"/>
        <v>12</v>
      </c>
      <c r="D23" s="8">
        <f t="shared" si="0"/>
        <v>17</v>
      </c>
      <c r="E23" s="21"/>
      <c r="F23" s="21"/>
      <c r="G23" s="1"/>
      <c r="H23" s="8">
        <f t="shared" si="3"/>
        <v>12</v>
      </c>
      <c r="I23" s="8">
        <f t="shared" si="1"/>
        <v>17</v>
      </c>
    </row>
    <row r="24" spans="3:9" ht="15">
      <c r="C24" s="275">
        <f t="shared" si="2"/>
        <v>13</v>
      </c>
      <c r="D24" s="275">
        <f t="shared" si="0"/>
        <v>18</v>
      </c>
      <c r="E24" s="21"/>
      <c r="F24" s="21"/>
      <c r="G24" s="1"/>
      <c r="H24" s="275">
        <f t="shared" si="3"/>
        <v>13</v>
      </c>
      <c r="I24" s="275">
        <f t="shared" si="1"/>
        <v>18</v>
      </c>
    </row>
    <row r="25" spans="3:9" ht="15">
      <c r="C25" s="275">
        <f t="shared" si="2"/>
        <v>14</v>
      </c>
      <c r="D25" s="275">
        <f t="shared" si="0"/>
        <v>19</v>
      </c>
      <c r="E25" s="21"/>
      <c r="F25" s="21"/>
      <c r="G25" s="1"/>
      <c r="H25" s="275">
        <f t="shared" si="3"/>
        <v>14</v>
      </c>
      <c r="I25" s="275">
        <f t="shared" si="1"/>
        <v>19</v>
      </c>
    </row>
    <row r="26" spans="3:12" ht="15">
      <c r="C26" s="270">
        <f t="shared" si="2"/>
        <v>15</v>
      </c>
      <c r="D26" s="270">
        <f t="shared" si="0"/>
        <v>20</v>
      </c>
      <c r="E26" s="271">
        <v>0</v>
      </c>
      <c r="F26" s="271">
        <v>0</v>
      </c>
      <c r="G26" s="272">
        <v>10</v>
      </c>
      <c r="H26" s="270">
        <f t="shared" si="3"/>
        <v>15</v>
      </c>
      <c r="I26" s="270">
        <f t="shared" si="1"/>
        <v>20</v>
      </c>
      <c r="J26" s="273"/>
      <c r="K26" s="273"/>
      <c r="L26" s="273"/>
    </row>
    <row r="27" spans="3:9" ht="15">
      <c r="C27" s="275">
        <f t="shared" si="2"/>
        <v>16</v>
      </c>
      <c r="D27" s="275">
        <f t="shared" si="0"/>
        <v>21</v>
      </c>
      <c r="E27" s="21"/>
      <c r="F27" s="21"/>
      <c r="G27" s="1"/>
      <c r="H27" s="275">
        <f t="shared" si="3"/>
        <v>16</v>
      </c>
      <c r="I27" s="275">
        <f t="shared" si="1"/>
        <v>21</v>
      </c>
    </row>
    <row r="28" spans="3:9" ht="15">
      <c r="C28" s="275">
        <f t="shared" si="2"/>
        <v>17</v>
      </c>
      <c r="D28" s="275">
        <f t="shared" si="0"/>
        <v>22</v>
      </c>
      <c r="E28" s="21"/>
      <c r="F28" s="21"/>
      <c r="G28" s="1"/>
      <c r="H28" s="275">
        <f t="shared" si="3"/>
        <v>17</v>
      </c>
      <c r="I28" s="275">
        <f t="shared" si="1"/>
        <v>22</v>
      </c>
    </row>
    <row r="29" spans="3:12" ht="15">
      <c r="C29" s="274">
        <f t="shared" si="2"/>
        <v>18</v>
      </c>
      <c r="D29" s="274">
        <f t="shared" si="0"/>
        <v>23</v>
      </c>
      <c r="E29" s="271">
        <v>0</v>
      </c>
      <c r="F29" s="271">
        <v>0</v>
      </c>
      <c r="G29" s="272">
        <v>10</v>
      </c>
      <c r="H29" s="274">
        <f t="shared" si="3"/>
        <v>18</v>
      </c>
      <c r="I29" s="274">
        <f t="shared" si="1"/>
        <v>23</v>
      </c>
      <c r="J29" s="273"/>
      <c r="K29" s="273"/>
      <c r="L29" s="273"/>
    </row>
    <row r="30" spans="3:9" ht="15">
      <c r="C30" s="275">
        <f t="shared" si="2"/>
        <v>19</v>
      </c>
      <c r="D30" s="275">
        <f t="shared" si="0"/>
        <v>24</v>
      </c>
      <c r="E30" s="21"/>
      <c r="F30" s="21"/>
      <c r="G30" s="1"/>
      <c r="H30" s="275">
        <f t="shared" si="3"/>
        <v>19</v>
      </c>
      <c r="I30" s="275">
        <f t="shared" si="1"/>
        <v>24</v>
      </c>
    </row>
    <row r="31" spans="3:9" ht="15">
      <c r="C31" s="275">
        <v>20</v>
      </c>
      <c r="D31" s="275">
        <v>1</v>
      </c>
      <c r="E31" s="21"/>
      <c r="F31" s="21"/>
      <c r="G31" s="1"/>
      <c r="H31" s="275">
        <v>20</v>
      </c>
      <c r="I31" s="275">
        <v>1</v>
      </c>
    </row>
    <row r="32" spans="3:9" ht="15">
      <c r="C32" s="275">
        <f aca="true" t="shared" si="4" ref="C32:D35">C31+1</f>
        <v>21</v>
      </c>
      <c r="D32" s="275">
        <f t="shared" si="4"/>
        <v>2</v>
      </c>
      <c r="E32" s="21"/>
      <c r="F32" s="21"/>
      <c r="G32" s="1"/>
      <c r="H32" s="275">
        <f aca="true" t="shared" si="5" ref="H32:I35">H31+1</f>
        <v>21</v>
      </c>
      <c r="I32" s="275">
        <f t="shared" si="5"/>
        <v>2</v>
      </c>
    </row>
    <row r="33" spans="3:9" ht="15">
      <c r="C33" s="275">
        <f t="shared" si="4"/>
        <v>22</v>
      </c>
      <c r="D33" s="275">
        <f t="shared" si="4"/>
        <v>3</v>
      </c>
      <c r="E33" s="21"/>
      <c r="F33" s="21"/>
      <c r="G33" s="1"/>
      <c r="H33" s="275">
        <f t="shared" si="5"/>
        <v>22</v>
      </c>
      <c r="I33" s="275">
        <f t="shared" si="5"/>
        <v>3</v>
      </c>
    </row>
    <row r="34" spans="3:12" ht="15">
      <c r="C34" s="270">
        <f t="shared" si="4"/>
        <v>23</v>
      </c>
      <c r="D34" s="270">
        <f t="shared" si="4"/>
        <v>4</v>
      </c>
      <c r="E34" s="271"/>
      <c r="F34" s="271"/>
      <c r="G34" s="272"/>
      <c r="H34" s="270">
        <f t="shared" si="5"/>
        <v>23</v>
      </c>
      <c r="I34" s="270">
        <f t="shared" si="5"/>
        <v>4</v>
      </c>
      <c r="J34" s="273"/>
      <c r="K34" s="273"/>
      <c r="L34" s="273"/>
    </row>
    <row r="35" spans="3:9" ht="15">
      <c r="C35" s="275">
        <f t="shared" si="4"/>
        <v>24</v>
      </c>
      <c r="D35" s="275">
        <f t="shared" si="4"/>
        <v>5</v>
      </c>
      <c r="E35" s="21">
        <v>0</v>
      </c>
      <c r="F35" s="21">
        <v>0</v>
      </c>
      <c r="G35" s="1">
        <v>5</v>
      </c>
      <c r="H35" s="275">
        <f t="shared" si="5"/>
        <v>24</v>
      </c>
      <c r="I35" s="275">
        <f t="shared" si="5"/>
        <v>5</v>
      </c>
    </row>
  </sheetData>
  <sheetProtection/>
  <mergeCells count="4">
    <mergeCell ref="H8:H10"/>
    <mergeCell ref="I8:I10"/>
    <mergeCell ref="C8:C10"/>
    <mergeCell ref="D8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O33"/>
  <sheetViews>
    <sheetView zoomScalePageLayoutView="0" workbookViewId="0" topLeftCell="A1">
      <selection activeCell="B2" sqref="B2"/>
    </sheetView>
  </sheetViews>
  <sheetFormatPr defaultColWidth="9.140625" defaultRowHeight="15"/>
  <sheetData>
    <row r="2" spans="2:15" ht="15">
      <c r="B2" s="205" t="s">
        <v>393</v>
      </c>
      <c r="C2" s="6"/>
      <c r="D2" s="279"/>
      <c r="E2" s="6"/>
      <c r="F2" s="6"/>
      <c r="G2" s="6"/>
      <c r="H2" s="6"/>
      <c r="I2" s="6"/>
      <c r="J2" s="6"/>
      <c r="K2" s="207"/>
      <c r="L2" s="209"/>
      <c r="M2" s="209"/>
      <c r="N2" s="6"/>
      <c r="O2" s="6"/>
    </row>
    <row r="3" spans="2:15" ht="15">
      <c r="B3" s="209"/>
      <c r="C3" s="280" t="s">
        <v>374</v>
      </c>
      <c r="D3" s="279"/>
      <c r="E3" s="6"/>
      <c r="F3" s="6"/>
      <c r="G3" s="6"/>
      <c r="H3" s="6"/>
      <c r="I3" s="6"/>
      <c r="J3" s="209" t="s">
        <v>357</v>
      </c>
      <c r="K3" s="207"/>
      <c r="L3" s="209"/>
      <c r="M3" s="209"/>
      <c r="N3" s="6"/>
      <c r="O3" s="6"/>
    </row>
    <row r="4" spans="2:15" ht="15">
      <c r="B4" s="209"/>
      <c r="C4" s="279"/>
      <c r="D4" s="279"/>
      <c r="E4" s="6"/>
      <c r="F4" s="6"/>
      <c r="G4" s="6"/>
      <c r="H4" s="6"/>
      <c r="I4" s="6"/>
      <c r="J4" s="6"/>
      <c r="K4" s="207"/>
      <c r="L4" s="209"/>
      <c r="M4" s="209"/>
      <c r="N4" s="6"/>
      <c r="O4" s="6"/>
    </row>
    <row r="5" spans="2:15" ht="15">
      <c r="B5" s="381" t="s">
        <v>1</v>
      </c>
      <c r="C5" s="381" t="s">
        <v>11</v>
      </c>
      <c r="D5" s="258" t="s">
        <v>261</v>
      </c>
      <c r="E5" s="259" t="s">
        <v>256</v>
      </c>
      <c r="F5" s="259" t="s">
        <v>282</v>
      </c>
      <c r="G5" s="259" t="s">
        <v>263</v>
      </c>
      <c r="H5" s="259" t="s">
        <v>373</v>
      </c>
      <c r="I5" s="259" t="s">
        <v>283</v>
      </c>
      <c r="J5" s="259" t="s">
        <v>252</v>
      </c>
      <c r="K5" s="259" t="s">
        <v>258</v>
      </c>
      <c r="L5" s="381" t="s">
        <v>1</v>
      </c>
      <c r="M5" s="381" t="s">
        <v>11</v>
      </c>
      <c r="N5" s="6"/>
      <c r="O5" s="6"/>
    </row>
    <row r="6" spans="2:15" ht="15">
      <c r="B6" s="381"/>
      <c r="C6" s="381"/>
      <c r="D6" s="203"/>
      <c r="E6" s="20"/>
      <c r="F6" s="203"/>
      <c r="G6" s="20"/>
      <c r="H6" s="20"/>
      <c r="I6" s="203"/>
      <c r="J6" s="203"/>
      <c r="K6" s="203"/>
      <c r="L6" s="381"/>
      <c r="M6" s="381"/>
      <c r="N6" s="6"/>
      <c r="O6" s="6"/>
    </row>
    <row r="7" spans="2:15" ht="15">
      <c r="B7" s="381"/>
      <c r="C7" s="381"/>
      <c r="D7" s="203" t="s">
        <v>5</v>
      </c>
      <c r="E7" s="210" t="s">
        <v>5</v>
      </c>
      <c r="F7" s="211" t="s">
        <v>5</v>
      </c>
      <c r="G7" s="20" t="s">
        <v>5</v>
      </c>
      <c r="H7" s="20" t="s">
        <v>5</v>
      </c>
      <c r="I7" s="211" t="s">
        <v>5</v>
      </c>
      <c r="J7" s="203" t="s">
        <v>5</v>
      </c>
      <c r="K7" s="203" t="s">
        <v>5</v>
      </c>
      <c r="L7" s="381"/>
      <c r="M7" s="381"/>
      <c r="N7" s="6"/>
      <c r="O7" s="6"/>
    </row>
    <row r="8" spans="2:15" ht="15">
      <c r="B8" s="202">
        <v>0</v>
      </c>
      <c r="C8" s="202">
        <v>5</v>
      </c>
      <c r="D8" s="203"/>
      <c r="E8" s="20"/>
      <c r="F8" s="203"/>
      <c r="G8" s="203"/>
      <c r="H8" s="203"/>
      <c r="I8" s="203"/>
      <c r="J8" s="203"/>
      <c r="K8" s="203"/>
      <c r="L8" s="202">
        <v>0</v>
      </c>
      <c r="M8" s="202">
        <v>5</v>
      </c>
      <c r="N8" s="6"/>
      <c r="O8" s="6"/>
    </row>
    <row r="9" spans="2:15" ht="15">
      <c r="B9" s="202">
        <v>1</v>
      </c>
      <c r="C9" s="202">
        <v>6</v>
      </c>
      <c r="D9" s="203"/>
      <c r="E9" s="20"/>
      <c r="F9" s="203"/>
      <c r="G9" s="203"/>
      <c r="H9" s="203"/>
      <c r="I9" s="203"/>
      <c r="J9" s="203"/>
      <c r="K9" s="203"/>
      <c r="L9" s="202">
        <v>1</v>
      </c>
      <c r="M9" s="202">
        <v>6</v>
      </c>
      <c r="N9" s="6"/>
      <c r="O9" s="6"/>
    </row>
    <row r="10" spans="2:15" ht="15">
      <c r="B10" s="202">
        <v>2</v>
      </c>
      <c r="C10" s="202">
        <v>7</v>
      </c>
      <c r="D10" s="203"/>
      <c r="E10" s="20"/>
      <c r="F10" s="203"/>
      <c r="G10" s="203"/>
      <c r="H10" s="203"/>
      <c r="I10" s="203"/>
      <c r="J10" s="203"/>
      <c r="K10" s="203"/>
      <c r="L10" s="202">
        <v>2</v>
      </c>
      <c r="M10" s="202">
        <v>7</v>
      </c>
      <c r="N10" s="267"/>
      <c r="O10" s="6"/>
    </row>
    <row r="11" spans="2:15" ht="15">
      <c r="B11" s="202">
        <v>3</v>
      </c>
      <c r="C11" s="202">
        <v>8</v>
      </c>
      <c r="D11" s="203"/>
      <c r="E11" s="20"/>
      <c r="F11" s="203"/>
      <c r="G11" s="203"/>
      <c r="H11" s="203"/>
      <c r="I11" s="203"/>
      <c r="J11" s="203"/>
      <c r="K11" s="203"/>
      <c r="L11" s="202">
        <v>3</v>
      </c>
      <c r="M11" s="202">
        <v>8</v>
      </c>
      <c r="N11" s="6"/>
      <c r="O11" s="6"/>
    </row>
    <row r="12" spans="2:15" ht="15">
      <c r="B12" s="202">
        <f aca="true" t="shared" si="0" ref="B12:C27">B11+1</f>
        <v>4</v>
      </c>
      <c r="C12" s="202">
        <f t="shared" si="0"/>
        <v>9</v>
      </c>
      <c r="D12" s="203"/>
      <c r="E12" s="20"/>
      <c r="F12" s="203"/>
      <c r="G12" s="203"/>
      <c r="H12" s="203"/>
      <c r="I12" s="203"/>
      <c r="J12" s="203"/>
      <c r="K12" s="203"/>
      <c r="L12" s="202">
        <f>L11+1</f>
        <v>4</v>
      </c>
      <c r="M12" s="202">
        <f aca="true" t="shared" si="1" ref="M12:M27">M11+1</f>
        <v>9</v>
      </c>
      <c r="N12" s="6"/>
      <c r="O12" s="6"/>
    </row>
    <row r="13" spans="2:15" ht="15">
      <c r="B13" s="204">
        <f t="shared" si="0"/>
        <v>5</v>
      </c>
      <c r="C13" s="204">
        <f t="shared" si="0"/>
        <v>10</v>
      </c>
      <c r="D13" s="203"/>
      <c r="E13" s="20"/>
      <c r="F13" s="203"/>
      <c r="G13" s="203"/>
      <c r="H13" s="203"/>
      <c r="I13" s="203"/>
      <c r="J13" s="203"/>
      <c r="K13" s="203"/>
      <c r="L13" s="204">
        <f>L12+1</f>
        <v>5</v>
      </c>
      <c r="M13" s="204">
        <f t="shared" si="1"/>
        <v>10</v>
      </c>
      <c r="N13" s="6"/>
      <c r="O13" s="6"/>
    </row>
    <row r="14" spans="2:15" ht="15">
      <c r="B14" s="202">
        <f t="shared" si="0"/>
        <v>6</v>
      </c>
      <c r="C14" s="202">
        <f t="shared" si="0"/>
        <v>11</v>
      </c>
      <c r="D14" s="203">
        <v>0</v>
      </c>
      <c r="E14" s="20">
        <v>0</v>
      </c>
      <c r="F14" s="203">
        <v>5</v>
      </c>
      <c r="G14" s="203">
        <v>0</v>
      </c>
      <c r="H14" s="203">
        <v>0</v>
      </c>
      <c r="I14" s="203">
        <v>0</v>
      </c>
      <c r="J14" s="203">
        <v>5</v>
      </c>
      <c r="K14" s="203">
        <v>6</v>
      </c>
      <c r="L14" s="202">
        <f>L13+1</f>
        <v>6</v>
      </c>
      <c r="M14" s="202">
        <f t="shared" si="1"/>
        <v>11</v>
      </c>
      <c r="N14" s="6"/>
      <c r="O14" s="6"/>
    </row>
    <row r="15" spans="2:15" ht="15">
      <c r="B15" s="202">
        <f t="shared" si="0"/>
        <v>7</v>
      </c>
      <c r="C15" s="202">
        <f t="shared" si="0"/>
        <v>12</v>
      </c>
      <c r="D15" s="203"/>
      <c r="E15" s="20"/>
      <c r="F15" s="203"/>
      <c r="G15" s="203"/>
      <c r="H15" s="203"/>
      <c r="I15" s="203"/>
      <c r="J15" s="203"/>
      <c r="K15" s="203"/>
      <c r="L15" s="202">
        <f>L14+1</f>
        <v>7</v>
      </c>
      <c r="M15" s="202">
        <f t="shared" si="1"/>
        <v>12</v>
      </c>
      <c r="N15" s="6"/>
      <c r="O15" s="6"/>
    </row>
    <row r="16" spans="2:15" ht="15">
      <c r="B16" s="202">
        <f t="shared" si="0"/>
        <v>8</v>
      </c>
      <c r="C16" s="202">
        <f t="shared" si="0"/>
        <v>13</v>
      </c>
      <c r="D16" s="203"/>
      <c r="E16" s="20"/>
      <c r="F16" s="203"/>
      <c r="G16" s="203"/>
      <c r="H16" s="203"/>
      <c r="I16" s="203"/>
      <c r="J16" s="203"/>
      <c r="K16" s="203"/>
      <c r="L16" s="202">
        <f>L15+1</f>
        <v>8</v>
      </c>
      <c r="M16" s="202">
        <f t="shared" si="1"/>
        <v>13</v>
      </c>
      <c r="N16" s="6"/>
      <c r="O16" s="6"/>
    </row>
    <row r="17" spans="2:15" ht="15">
      <c r="B17" s="202">
        <f t="shared" si="0"/>
        <v>9</v>
      </c>
      <c r="C17" s="202">
        <f t="shared" si="0"/>
        <v>14</v>
      </c>
      <c r="D17" s="203"/>
      <c r="E17" s="20"/>
      <c r="F17" s="203"/>
      <c r="G17" s="203"/>
      <c r="H17" s="203"/>
      <c r="I17" s="203"/>
      <c r="J17" s="203"/>
      <c r="K17" s="203"/>
      <c r="L17" s="202">
        <f>L16+1</f>
        <v>9</v>
      </c>
      <c r="M17" s="202">
        <f t="shared" si="1"/>
        <v>14</v>
      </c>
      <c r="N17" s="6"/>
      <c r="O17" s="6"/>
    </row>
    <row r="18" spans="2:15" ht="15">
      <c r="B18" s="202">
        <f t="shared" si="0"/>
        <v>10</v>
      </c>
      <c r="C18" s="202">
        <f t="shared" si="0"/>
        <v>15</v>
      </c>
      <c r="D18" s="203"/>
      <c r="E18" s="20"/>
      <c r="F18" s="203"/>
      <c r="G18" s="203"/>
      <c r="H18" s="203"/>
      <c r="I18" s="203"/>
      <c r="J18" s="203"/>
      <c r="K18" s="203"/>
      <c r="L18" s="202">
        <f>L17+1</f>
        <v>10</v>
      </c>
      <c r="M18" s="202">
        <f t="shared" si="1"/>
        <v>15</v>
      </c>
      <c r="N18" s="6"/>
      <c r="O18" s="6"/>
    </row>
    <row r="19" spans="2:15" ht="15">
      <c r="B19" s="202">
        <f t="shared" si="0"/>
        <v>11</v>
      </c>
      <c r="C19" s="202">
        <f t="shared" si="0"/>
        <v>16</v>
      </c>
      <c r="D19" s="203"/>
      <c r="E19" s="20"/>
      <c r="F19" s="203"/>
      <c r="G19" s="203"/>
      <c r="H19" s="203"/>
      <c r="I19" s="203"/>
      <c r="J19" s="203"/>
      <c r="K19" s="203"/>
      <c r="L19" s="202">
        <f>L18+1</f>
        <v>11</v>
      </c>
      <c r="M19" s="202">
        <f t="shared" si="1"/>
        <v>16</v>
      </c>
      <c r="N19" s="6"/>
      <c r="O19" s="6"/>
    </row>
    <row r="20" spans="2:15" ht="15">
      <c r="B20" s="204">
        <f t="shared" si="0"/>
        <v>12</v>
      </c>
      <c r="C20" s="204">
        <f t="shared" si="0"/>
        <v>17</v>
      </c>
      <c r="D20" s="203"/>
      <c r="E20" s="20"/>
      <c r="F20" s="203"/>
      <c r="G20" s="203"/>
      <c r="H20" s="203"/>
      <c r="I20" s="203"/>
      <c r="J20" s="203"/>
      <c r="K20" s="203"/>
      <c r="L20" s="204">
        <f>L19+1</f>
        <v>12</v>
      </c>
      <c r="M20" s="204">
        <f t="shared" si="1"/>
        <v>17</v>
      </c>
      <c r="N20" s="6"/>
      <c r="O20" s="6"/>
    </row>
    <row r="21" spans="2:15" ht="15">
      <c r="B21" s="202">
        <f t="shared" si="0"/>
        <v>13</v>
      </c>
      <c r="C21" s="202">
        <f t="shared" si="0"/>
        <v>18</v>
      </c>
      <c r="D21" s="203"/>
      <c r="E21" s="20"/>
      <c r="F21" s="203"/>
      <c r="G21" s="203"/>
      <c r="H21" s="203"/>
      <c r="I21" s="203"/>
      <c r="J21" s="203"/>
      <c r="K21" s="203"/>
      <c r="L21" s="202">
        <f>L20+1</f>
        <v>13</v>
      </c>
      <c r="M21" s="202">
        <f t="shared" si="1"/>
        <v>18</v>
      </c>
      <c r="N21" s="6"/>
      <c r="O21" s="6"/>
    </row>
    <row r="22" spans="2:15" ht="15">
      <c r="B22" s="202">
        <f t="shared" si="0"/>
        <v>14</v>
      </c>
      <c r="C22" s="202">
        <f t="shared" si="0"/>
        <v>19</v>
      </c>
      <c r="D22" s="203"/>
      <c r="E22" s="20"/>
      <c r="F22" s="203"/>
      <c r="G22" s="203"/>
      <c r="H22" s="203"/>
      <c r="I22" s="203"/>
      <c r="J22" s="203"/>
      <c r="K22" s="203"/>
      <c r="L22" s="202">
        <f>L21+1</f>
        <v>14</v>
      </c>
      <c r="M22" s="202">
        <f t="shared" si="1"/>
        <v>19</v>
      </c>
      <c r="N22" s="6"/>
      <c r="O22" s="6"/>
    </row>
    <row r="23" spans="2:15" ht="15">
      <c r="B23" s="204">
        <f t="shared" si="0"/>
        <v>15</v>
      </c>
      <c r="C23" s="204">
        <f t="shared" si="0"/>
        <v>20</v>
      </c>
      <c r="D23" s="203">
        <v>0</v>
      </c>
      <c r="E23" s="203">
        <v>0</v>
      </c>
      <c r="F23" s="203">
        <v>5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4">
        <f>L22+1</f>
        <v>15</v>
      </c>
      <c r="M23" s="204">
        <f t="shared" si="1"/>
        <v>20</v>
      </c>
      <c r="N23" s="6"/>
      <c r="O23" s="6"/>
    </row>
    <row r="24" spans="2:15" ht="15">
      <c r="B24" s="202">
        <f t="shared" si="0"/>
        <v>16</v>
      </c>
      <c r="C24" s="202">
        <f t="shared" si="0"/>
        <v>21</v>
      </c>
      <c r="D24" s="203"/>
      <c r="E24" s="20"/>
      <c r="F24" s="203"/>
      <c r="G24" s="203"/>
      <c r="H24" s="203"/>
      <c r="I24" s="203"/>
      <c r="J24" s="203"/>
      <c r="K24" s="203"/>
      <c r="L24" s="202">
        <f>L23+1</f>
        <v>16</v>
      </c>
      <c r="M24" s="202">
        <f t="shared" si="1"/>
        <v>21</v>
      </c>
      <c r="N24" s="6"/>
      <c r="O24" s="6"/>
    </row>
    <row r="25" spans="2:15" ht="15">
      <c r="B25" s="202">
        <f t="shared" si="0"/>
        <v>17</v>
      </c>
      <c r="C25" s="202">
        <f t="shared" si="0"/>
        <v>22</v>
      </c>
      <c r="D25" s="203"/>
      <c r="E25" s="20"/>
      <c r="F25" s="203"/>
      <c r="G25" s="203"/>
      <c r="H25" s="203"/>
      <c r="I25" s="203"/>
      <c r="J25" s="203"/>
      <c r="K25" s="203"/>
      <c r="L25" s="202">
        <f>L24+1</f>
        <v>17</v>
      </c>
      <c r="M25" s="202">
        <f t="shared" si="1"/>
        <v>22</v>
      </c>
      <c r="N25" s="6"/>
      <c r="O25" s="6"/>
    </row>
    <row r="26" spans="2:15" ht="15">
      <c r="B26" s="202">
        <f t="shared" si="0"/>
        <v>18</v>
      </c>
      <c r="C26" s="202">
        <f t="shared" si="0"/>
        <v>23</v>
      </c>
      <c r="D26" s="203">
        <v>0</v>
      </c>
      <c r="E26" s="20">
        <v>0</v>
      </c>
      <c r="F26" s="203">
        <v>5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2">
        <f>L25+1</f>
        <v>18</v>
      </c>
      <c r="M26" s="202">
        <f t="shared" si="1"/>
        <v>23</v>
      </c>
      <c r="N26" s="6"/>
      <c r="O26" s="6"/>
    </row>
    <row r="27" spans="2:15" ht="15">
      <c r="B27" s="202">
        <f t="shared" si="0"/>
        <v>19</v>
      </c>
      <c r="C27" s="202">
        <f t="shared" si="0"/>
        <v>24</v>
      </c>
      <c r="D27" s="203"/>
      <c r="E27" s="20"/>
      <c r="F27" s="203"/>
      <c r="G27" s="203"/>
      <c r="H27" s="203"/>
      <c r="I27" s="203"/>
      <c r="J27" s="203"/>
      <c r="K27" s="203"/>
      <c r="L27" s="202">
        <f>L26+1</f>
        <v>19</v>
      </c>
      <c r="M27" s="202">
        <f t="shared" si="1"/>
        <v>24</v>
      </c>
      <c r="N27" s="6"/>
      <c r="O27" s="6"/>
    </row>
    <row r="28" spans="2:15" ht="15">
      <c r="B28" s="202">
        <v>20</v>
      </c>
      <c r="C28" s="202">
        <v>1</v>
      </c>
      <c r="D28" s="203"/>
      <c r="E28" s="20"/>
      <c r="F28" s="203"/>
      <c r="G28" s="203"/>
      <c r="H28" s="203"/>
      <c r="I28" s="203"/>
      <c r="J28" s="203"/>
      <c r="K28" s="203"/>
      <c r="L28" s="202">
        <v>20</v>
      </c>
      <c r="M28" s="202">
        <v>1</v>
      </c>
      <c r="N28" s="6"/>
      <c r="O28" s="6"/>
    </row>
    <row r="29" spans="2:15" ht="15">
      <c r="B29" s="202">
        <f aca="true" t="shared" si="2" ref="B29:C32">B28+1</f>
        <v>21</v>
      </c>
      <c r="C29" s="202">
        <f t="shared" si="2"/>
        <v>2</v>
      </c>
      <c r="D29" s="203"/>
      <c r="E29" s="20"/>
      <c r="F29" s="203"/>
      <c r="G29" s="203"/>
      <c r="H29" s="203"/>
      <c r="I29" s="203"/>
      <c r="J29" s="203"/>
      <c r="K29" s="203"/>
      <c r="L29" s="202">
        <f>L28+1</f>
        <v>21</v>
      </c>
      <c r="M29" s="202">
        <f>M28+1</f>
        <v>2</v>
      </c>
      <c r="N29" s="6"/>
      <c r="O29" s="6"/>
    </row>
    <row r="30" spans="2:15" ht="15">
      <c r="B30" s="202">
        <f t="shared" si="2"/>
        <v>22</v>
      </c>
      <c r="C30" s="202">
        <f t="shared" si="2"/>
        <v>3</v>
      </c>
      <c r="D30" s="203"/>
      <c r="E30" s="20"/>
      <c r="F30" s="203"/>
      <c r="G30" s="203"/>
      <c r="H30" s="203"/>
      <c r="I30" s="203"/>
      <c r="J30" s="203"/>
      <c r="K30" s="203"/>
      <c r="L30" s="202">
        <f>L29+1</f>
        <v>22</v>
      </c>
      <c r="M30" s="202">
        <f>M29+1</f>
        <v>3</v>
      </c>
      <c r="N30" s="6"/>
      <c r="O30" s="6"/>
    </row>
    <row r="31" spans="2:15" ht="15">
      <c r="B31" s="204">
        <f t="shared" si="2"/>
        <v>23</v>
      </c>
      <c r="C31" s="204">
        <f t="shared" si="2"/>
        <v>4</v>
      </c>
      <c r="D31" s="203"/>
      <c r="E31" s="20"/>
      <c r="F31" s="203"/>
      <c r="G31" s="203"/>
      <c r="H31" s="203"/>
      <c r="I31" s="203"/>
      <c r="J31" s="203"/>
      <c r="K31" s="203"/>
      <c r="L31" s="204">
        <f>L30+1</f>
        <v>23</v>
      </c>
      <c r="M31" s="204">
        <f>M30+1</f>
        <v>4</v>
      </c>
      <c r="N31" s="6"/>
      <c r="O31" s="6"/>
    </row>
    <row r="32" spans="2:15" ht="15">
      <c r="B32" s="202">
        <f t="shared" si="2"/>
        <v>24</v>
      </c>
      <c r="C32" s="202">
        <f t="shared" si="2"/>
        <v>5</v>
      </c>
      <c r="D32" s="203">
        <v>0</v>
      </c>
      <c r="E32" s="20">
        <v>0</v>
      </c>
      <c r="F32" s="203">
        <v>5</v>
      </c>
      <c r="G32" s="203">
        <v>0</v>
      </c>
      <c r="H32" s="203">
        <v>0</v>
      </c>
      <c r="I32" s="203">
        <v>0</v>
      </c>
      <c r="J32" s="203">
        <v>0</v>
      </c>
      <c r="K32" s="203">
        <v>0</v>
      </c>
      <c r="L32" s="202">
        <f>L31+1</f>
        <v>24</v>
      </c>
      <c r="M32" s="202">
        <f>M31+1</f>
        <v>5</v>
      </c>
      <c r="N32" s="6"/>
      <c r="O32" s="6"/>
    </row>
    <row r="33" spans="2:15" ht="15">
      <c r="B33" s="209"/>
      <c r="C33" s="209"/>
      <c r="D33" s="279"/>
      <c r="E33" s="212"/>
      <c r="F33" s="209"/>
      <c r="G33" s="212"/>
      <c r="H33" s="212"/>
      <c r="I33" s="209"/>
      <c r="J33" s="279"/>
      <c r="K33" s="207"/>
      <c r="L33" s="209"/>
      <c r="M33" s="209"/>
      <c r="N33" s="6"/>
      <c r="O33" s="6"/>
    </row>
  </sheetData>
  <sheetProtection/>
  <mergeCells count="4">
    <mergeCell ref="B5:B7"/>
    <mergeCell ref="C5:C7"/>
    <mergeCell ref="L5:L7"/>
    <mergeCell ref="M5:M7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15">
      <c r="A1" s="205" t="s">
        <v>393</v>
      </c>
      <c r="B1" s="6"/>
      <c r="C1" s="278"/>
      <c r="D1" s="6"/>
      <c r="E1" s="6"/>
      <c r="F1" s="6"/>
      <c r="G1" s="6"/>
      <c r="H1" s="6"/>
      <c r="I1" s="6"/>
      <c r="J1" s="207"/>
      <c r="K1" s="208"/>
      <c r="L1" s="209"/>
      <c r="M1" s="209"/>
      <c r="N1" s="6"/>
      <c r="O1" s="6"/>
    </row>
    <row r="2" spans="1:15" ht="15">
      <c r="A2" s="209"/>
      <c r="B2" s="280" t="s">
        <v>375</v>
      </c>
      <c r="C2" s="278"/>
      <c r="D2" s="6"/>
      <c r="E2" s="6"/>
      <c r="F2" s="6"/>
      <c r="G2" s="6"/>
      <c r="H2" s="6"/>
      <c r="I2" s="209" t="s">
        <v>357</v>
      </c>
      <c r="J2" s="207"/>
      <c r="K2" s="208"/>
      <c r="L2" s="209"/>
      <c r="M2" s="209"/>
      <c r="N2" s="6"/>
      <c r="O2" s="6"/>
    </row>
    <row r="3" spans="1:15" ht="15">
      <c r="A3" s="209"/>
      <c r="B3" s="278"/>
      <c r="C3" s="278"/>
      <c r="D3" s="6"/>
      <c r="E3" s="6"/>
      <c r="F3" s="6"/>
      <c r="G3" s="6"/>
      <c r="H3" s="6"/>
      <c r="I3" s="6"/>
      <c r="J3" s="207"/>
      <c r="K3" s="208"/>
      <c r="L3" s="209"/>
      <c r="M3" s="209"/>
      <c r="N3" s="6"/>
      <c r="O3" s="6"/>
    </row>
    <row r="4" spans="1:15" ht="15">
      <c r="A4" s="381" t="s">
        <v>1</v>
      </c>
      <c r="B4" s="381" t="s">
        <v>11</v>
      </c>
      <c r="C4" s="258" t="s">
        <v>259</v>
      </c>
      <c r="D4" s="259" t="s">
        <v>281</v>
      </c>
      <c r="E4" s="259" t="s">
        <v>252</v>
      </c>
      <c r="F4" s="259" t="s">
        <v>251</v>
      </c>
      <c r="G4" s="259" t="s">
        <v>293</v>
      </c>
      <c r="H4" s="259" t="s">
        <v>280</v>
      </c>
      <c r="I4" s="259" t="s">
        <v>261</v>
      </c>
      <c r="J4" s="259" t="s">
        <v>255</v>
      </c>
      <c r="K4" s="259" t="s">
        <v>254</v>
      </c>
      <c r="L4" s="381" t="s">
        <v>1</v>
      </c>
      <c r="M4" s="381" t="s">
        <v>11</v>
      </c>
      <c r="N4" s="6"/>
      <c r="O4" s="6"/>
    </row>
    <row r="5" spans="1:15" ht="15">
      <c r="A5" s="381"/>
      <c r="B5" s="381"/>
      <c r="C5" s="203"/>
      <c r="D5" s="20"/>
      <c r="E5" s="203"/>
      <c r="F5" s="20"/>
      <c r="G5" s="20"/>
      <c r="H5" s="203"/>
      <c r="I5" s="203"/>
      <c r="J5" s="203"/>
      <c r="K5" s="20"/>
      <c r="L5" s="381"/>
      <c r="M5" s="381"/>
      <c r="N5" s="6"/>
      <c r="O5" s="6"/>
    </row>
    <row r="6" spans="1:15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03" t="s">
        <v>5</v>
      </c>
      <c r="L6" s="381"/>
      <c r="M6" s="381"/>
      <c r="N6" s="6"/>
      <c r="O6" s="6"/>
    </row>
    <row r="7" spans="1:15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3"/>
      <c r="K7" s="203"/>
      <c r="L7" s="202">
        <v>0</v>
      </c>
      <c r="M7" s="202">
        <v>5</v>
      </c>
      <c r="N7" s="6"/>
      <c r="O7" s="6"/>
    </row>
    <row r="8" spans="1:15" ht="15">
      <c r="A8" s="202">
        <v>1</v>
      </c>
      <c r="B8" s="202">
        <v>6</v>
      </c>
      <c r="C8" s="203"/>
      <c r="D8" s="20"/>
      <c r="E8" s="203"/>
      <c r="F8" s="203"/>
      <c r="G8" s="203"/>
      <c r="H8" s="203"/>
      <c r="I8" s="203"/>
      <c r="J8" s="203"/>
      <c r="K8" s="203"/>
      <c r="L8" s="202">
        <v>1</v>
      </c>
      <c r="M8" s="202">
        <v>6</v>
      </c>
      <c r="N8" s="6"/>
      <c r="O8" s="6"/>
    </row>
    <row r="9" spans="1:15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3"/>
      <c r="K9" s="203"/>
      <c r="L9" s="202">
        <v>2</v>
      </c>
      <c r="M9" s="202">
        <v>7</v>
      </c>
      <c r="N9" s="267"/>
      <c r="O9" s="6"/>
    </row>
    <row r="10" spans="1:15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3"/>
      <c r="K10" s="203"/>
      <c r="L10" s="202">
        <v>3</v>
      </c>
      <c r="M10" s="202">
        <v>8</v>
      </c>
      <c r="N10" s="6"/>
      <c r="O10" s="6"/>
    </row>
    <row r="11" spans="1:15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3"/>
      <c r="K11" s="203"/>
      <c r="L11" s="202">
        <f aca="true" t="shared" si="1" ref="L11:M26">L10+1</f>
        <v>4</v>
      </c>
      <c r="M11" s="202">
        <f t="shared" si="1"/>
        <v>9</v>
      </c>
      <c r="N11" s="6"/>
      <c r="O11" s="6"/>
    </row>
    <row r="12" spans="1:15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3"/>
      <c r="K12" s="203"/>
      <c r="L12" s="204">
        <f t="shared" si="1"/>
        <v>5</v>
      </c>
      <c r="M12" s="204">
        <f t="shared" si="1"/>
        <v>10</v>
      </c>
      <c r="N12" s="6"/>
      <c r="O12" s="6"/>
    </row>
    <row r="13" spans="1:15" ht="15">
      <c r="A13" s="202">
        <f t="shared" si="0"/>
        <v>6</v>
      </c>
      <c r="B13" s="202">
        <f t="shared" si="0"/>
        <v>11</v>
      </c>
      <c r="C13" s="203">
        <v>0</v>
      </c>
      <c r="D13" s="20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2">
        <f t="shared" si="1"/>
        <v>6</v>
      </c>
      <c r="M13" s="202">
        <f t="shared" si="1"/>
        <v>11</v>
      </c>
      <c r="N13" s="6"/>
      <c r="O13" s="6"/>
    </row>
    <row r="14" spans="1:15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3"/>
      <c r="I14" s="203"/>
      <c r="J14" s="203"/>
      <c r="K14" s="203"/>
      <c r="L14" s="202">
        <f t="shared" si="1"/>
        <v>7</v>
      </c>
      <c r="M14" s="202">
        <f t="shared" si="1"/>
        <v>12</v>
      </c>
      <c r="N14" s="6"/>
      <c r="O14" s="6"/>
    </row>
    <row r="15" spans="1:15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3"/>
      <c r="K15" s="203"/>
      <c r="L15" s="202">
        <f t="shared" si="1"/>
        <v>8</v>
      </c>
      <c r="M15" s="202">
        <f t="shared" si="1"/>
        <v>13</v>
      </c>
      <c r="N15" s="6"/>
      <c r="O15" s="6"/>
    </row>
    <row r="16" spans="1:15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3"/>
      <c r="K16" s="203"/>
      <c r="L16" s="202">
        <f t="shared" si="1"/>
        <v>9</v>
      </c>
      <c r="M16" s="202">
        <f t="shared" si="1"/>
        <v>14</v>
      </c>
      <c r="N16" s="6"/>
      <c r="O16" s="6"/>
    </row>
    <row r="17" spans="1:15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3"/>
      <c r="I17" s="203"/>
      <c r="J17" s="203"/>
      <c r="K17" s="203"/>
      <c r="L17" s="202">
        <f t="shared" si="1"/>
        <v>10</v>
      </c>
      <c r="M17" s="202">
        <f t="shared" si="1"/>
        <v>15</v>
      </c>
      <c r="N17" s="6"/>
      <c r="O17" s="6"/>
    </row>
    <row r="18" spans="1:15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3"/>
      <c r="K18" s="203"/>
      <c r="L18" s="202">
        <f t="shared" si="1"/>
        <v>11</v>
      </c>
      <c r="M18" s="202">
        <f t="shared" si="1"/>
        <v>16</v>
      </c>
      <c r="N18" s="6"/>
      <c r="O18" s="6"/>
    </row>
    <row r="19" spans="1:15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3"/>
      <c r="K19" s="203"/>
      <c r="L19" s="204">
        <f t="shared" si="1"/>
        <v>12</v>
      </c>
      <c r="M19" s="204">
        <f t="shared" si="1"/>
        <v>17</v>
      </c>
      <c r="N19" s="6"/>
      <c r="O19" s="6"/>
    </row>
    <row r="20" spans="1:15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3"/>
      <c r="K20" s="203"/>
      <c r="L20" s="202">
        <f t="shared" si="1"/>
        <v>13</v>
      </c>
      <c r="M20" s="202">
        <f t="shared" si="1"/>
        <v>18</v>
      </c>
      <c r="N20" s="6"/>
      <c r="O20" s="6"/>
    </row>
    <row r="21" spans="1:15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3"/>
      <c r="K21" s="203"/>
      <c r="L21" s="202">
        <f t="shared" si="1"/>
        <v>14</v>
      </c>
      <c r="M21" s="202">
        <f t="shared" si="1"/>
        <v>19</v>
      </c>
      <c r="N21" s="6"/>
      <c r="O21" s="6"/>
    </row>
    <row r="22" spans="1:15" ht="15">
      <c r="A22" s="204">
        <f t="shared" si="0"/>
        <v>15</v>
      </c>
      <c r="B22" s="204">
        <f t="shared" si="0"/>
        <v>20</v>
      </c>
      <c r="C22" s="203">
        <v>0</v>
      </c>
      <c r="D22" s="203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4">
        <f t="shared" si="1"/>
        <v>15</v>
      </c>
      <c r="M22" s="204">
        <f t="shared" si="1"/>
        <v>20</v>
      </c>
      <c r="N22" s="6"/>
      <c r="O22" s="6"/>
    </row>
    <row r="23" spans="1:15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3"/>
      <c r="K23" s="203"/>
      <c r="L23" s="202">
        <f t="shared" si="1"/>
        <v>16</v>
      </c>
      <c r="M23" s="202">
        <f t="shared" si="1"/>
        <v>21</v>
      </c>
      <c r="N23" s="6"/>
      <c r="O23" s="6"/>
    </row>
    <row r="24" spans="1:15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3"/>
      <c r="K24" s="203"/>
      <c r="L24" s="202">
        <f t="shared" si="1"/>
        <v>17</v>
      </c>
      <c r="M24" s="202">
        <f t="shared" si="1"/>
        <v>22</v>
      </c>
      <c r="N24" s="6"/>
      <c r="O24" s="6"/>
    </row>
    <row r="25" spans="1:15" ht="15">
      <c r="A25" s="202">
        <f t="shared" si="0"/>
        <v>18</v>
      </c>
      <c r="B25" s="202">
        <f t="shared" si="0"/>
        <v>23</v>
      </c>
      <c r="C25" s="203">
        <v>0</v>
      </c>
      <c r="D25" s="20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2">
        <f t="shared" si="1"/>
        <v>18</v>
      </c>
      <c r="M25" s="202">
        <f t="shared" si="1"/>
        <v>23</v>
      </c>
      <c r="N25" s="6"/>
      <c r="O25" s="6"/>
    </row>
    <row r="26" spans="1:15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3"/>
      <c r="K26" s="203"/>
      <c r="L26" s="202">
        <f t="shared" si="1"/>
        <v>19</v>
      </c>
      <c r="M26" s="202">
        <f t="shared" si="1"/>
        <v>24</v>
      </c>
      <c r="N26" s="6"/>
      <c r="O26" s="6"/>
    </row>
    <row r="27" spans="1:15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3"/>
      <c r="K27" s="203"/>
      <c r="L27" s="202">
        <v>20</v>
      </c>
      <c r="M27" s="202">
        <v>1</v>
      </c>
      <c r="N27" s="6"/>
      <c r="O27" s="6"/>
    </row>
    <row r="28" spans="1:15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3"/>
      <c r="K28" s="203"/>
      <c r="L28" s="202">
        <f aca="true" t="shared" si="3" ref="L28:M31">L27+1</f>
        <v>21</v>
      </c>
      <c r="M28" s="202">
        <f t="shared" si="3"/>
        <v>2</v>
      </c>
      <c r="N28" s="6"/>
      <c r="O28" s="6"/>
    </row>
    <row r="29" spans="1:15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3"/>
      <c r="K29" s="203"/>
      <c r="L29" s="202">
        <f t="shared" si="3"/>
        <v>22</v>
      </c>
      <c r="M29" s="202">
        <f t="shared" si="3"/>
        <v>3</v>
      </c>
      <c r="N29" s="6"/>
      <c r="O29" s="6"/>
    </row>
    <row r="30" spans="1:15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3"/>
      <c r="K30" s="203"/>
      <c r="L30" s="204">
        <f t="shared" si="3"/>
        <v>23</v>
      </c>
      <c r="M30" s="204">
        <f t="shared" si="3"/>
        <v>4</v>
      </c>
      <c r="N30" s="6"/>
      <c r="O30" s="6"/>
    </row>
    <row r="31" spans="1:15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3"/>
      <c r="K31" s="203"/>
      <c r="L31" s="202">
        <f t="shared" si="3"/>
        <v>24</v>
      </c>
      <c r="M31" s="202">
        <f t="shared" si="3"/>
        <v>5</v>
      </c>
      <c r="N31" s="6"/>
      <c r="O31" s="6"/>
    </row>
    <row r="32" spans="1:15" ht="15">
      <c r="A32" s="209"/>
      <c r="B32" s="209"/>
      <c r="C32" s="278"/>
      <c r="D32" s="212"/>
      <c r="E32" s="209"/>
      <c r="F32" s="212"/>
      <c r="G32" s="212"/>
      <c r="H32" s="209"/>
      <c r="I32" s="278"/>
      <c r="J32" s="207"/>
      <c r="K32" s="209"/>
      <c r="L32" s="209"/>
      <c r="M32" s="209"/>
      <c r="N32" s="6"/>
      <c r="O32" s="6"/>
    </row>
  </sheetData>
  <sheetProtection/>
  <mergeCells count="4">
    <mergeCell ref="A4:A6"/>
    <mergeCell ref="B4:B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H17" sqref="H17"/>
    </sheetView>
  </sheetViews>
  <sheetFormatPr defaultColWidth="9.140625" defaultRowHeight="15"/>
  <sheetData>
    <row r="1" spans="1:14" ht="15">
      <c r="A1" s="205" t="s">
        <v>393</v>
      </c>
      <c r="B1" s="6"/>
      <c r="C1" s="280"/>
      <c r="D1" s="6"/>
      <c r="E1" s="6"/>
      <c r="F1" s="6"/>
      <c r="G1" s="6"/>
      <c r="H1" s="6"/>
      <c r="I1" s="6"/>
      <c r="J1" s="207"/>
      <c r="K1" s="208"/>
      <c r="L1" s="209" t="s">
        <v>0</v>
      </c>
      <c r="M1" s="209"/>
      <c r="N1" s="209"/>
    </row>
    <row r="2" spans="1:14" ht="15">
      <c r="A2" s="209"/>
      <c r="B2" s="280" t="s">
        <v>378</v>
      </c>
      <c r="C2" s="280"/>
      <c r="D2" s="6"/>
      <c r="E2" s="6"/>
      <c r="F2" s="6"/>
      <c r="G2" s="6"/>
      <c r="H2" s="6"/>
      <c r="I2" s="209" t="s">
        <v>357</v>
      </c>
      <c r="J2" s="207"/>
      <c r="K2" s="208"/>
      <c r="L2" s="209"/>
      <c r="M2" s="209"/>
      <c r="N2" s="209"/>
    </row>
    <row r="3" spans="1:11" ht="15">
      <c r="A3" s="209"/>
      <c r="B3" s="280"/>
      <c r="C3" s="280"/>
      <c r="D3" s="6"/>
      <c r="E3" s="6"/>
      <c r="F3" s="6"/>
      <c r="G3" s="6"/>
      <c r="H3" s="209"/>
      <c r="I3" s="209"/>
      <c r="J3" s="6"/>
      <c r="K3" s="6"/>
    </row>
    <row r="4" spans="1:11" ht="15">
      <c r="A4" s="381" t="s">
        <v>1</v>
      </c>
      <c r="B4" s="381" t="s">
        <v>11</v>
      </c>
      <c r="C4" s="258" t="s">
        <v>376</v>
      </c>
      <c r="D4" s="259" t="s">
        <v>282</v>
      </c>
      <c r="E4" s="259" t="s">
        <v>255</v>
      </c>
      <c r="F4" s="259" t="s">
        <v>377</v>
      </c>
      <c r="G4" s="259" t="s">
        <v>253</v>
      </c>
      <c r="H4" s="381" t="s">
        <v>1</v>
      </c>
      <c r="I4" s="381" t="s">
        <v>11</v>
      </c>
      <c r="J4" s="6"/>
      <c r="K4" s="6"/>
    </row>
    <row r="5" spans="1:11" ht="15">
      <c r="A5" s="381"/>
      <c r="B5" s="381"/>
      <c r="C5" s="203"/>
      <c r="D5" s="20"/>
      <c r="E5" s="203"/>
      <c r="F5" s="20"/>
      <c r="G5" s="20"/>
      <c r="H5" s="381"/>
      <c r="I5" s="381"/>
      <c r="J5" s="6"/>
      <c r="K5" s="6"/>
    </row>
    <row r="6" spans="1:11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381"/>
      <c r="I6" s="381"/>
      <c r="J6" s="6"/>
      <c r="K6" s="6"/>
    </row>
    <row r="7" spans="1:11" ht="15">
      <c r="A7" s="202">
        <v>0</v>
      </c>
      <c r="B7" s="202">
        <v>5</v>
      </c>
      <c r="C7" s="203"/>
      <c r="D7" s="20"/>
      <c r="E7" s="203"/>
      <c r="F7" s="203"/>
      <c r="G7" s="203"/>
      <c r="H7" s="202">
        <v>0</v>
      </c>
      <c r="I7" s="202">
        <v>5</v>
      </c>
      <c r="J7" s="6"/>
      <c r="K7" s="6"/>
    </row>
    <row r="8" spans="1:11" ht="15">
      <c r="A8" s="202">
        <v>1</v>
      </c>
      <c r="B8" s="202">
        <v>6</v>
      </c>
      <c r="C8" s="203"/>
      <c r="D8" s="20"/>
      <c r="E8" s="203"/>
      <c r="F8" s="203"/>
      <c r="G8" s="203"/>
      <c r="H8" s="202">
        <v>1</v>
      </c>
      <c r="I8" s="202">
        <v>6</v>
      </c>
      <c r="J8" s="6"/>
      <c r="K8" s="6"/>
    </row>
    <row r="9" spans="1:11" ht="15">
      <c r="A9" s="202">
        <v>2</v>
      </c>
      <c r="B9" s="202">
        <v>7</v>
      </c>
      <c r="C9" s="203"/>
      <c r="D9" s="20"/>
      <c r="E9" s="203"/>
      <c r="F9" s="203"/>
      <c r="G9" s="203"/>
      <c r="H9" s="202">
        <v>2</v>
      </c>
      <c r="I9" s="202">
        <v>7</v>
      </c>
      <c r="J9" s="267"/>
      <c r="K9" s="6"/>
    </row>
    <row r="10" spans="1:11" ht="15">
      <c r="A10" s="202">
        <v>3</v>
      </c>
      <c r="B10" s="202">
        <v>8</v>
      </c>
      <c r="C10" s="203"/>
      <c r="D10" s="20"/>
      <c r="E10" s="203"/>
      <c r="F10" s="203"/>
      <c r="G10" s="203"/>
      <c r="H10" s="202">
        <v>3</v>
      </c>
      <c r="I10" s="202">
        <v>8</v>
      </c>
      <c r="J10" s="6"/>
      <c r="K10" s="6"/>
    </row>
    <row r="11" spans="1:11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2">
        <f aca="true" t="shared" si="1" ref="H11:I26">H10+1</f>
        <v>4</v>
      </c>
      <c r="I11" s="202">
        <f t="shared" si="1"/>
        <v>9</v>
      </c>
      <c r="J11" s="6"/>
      <c r="K11" s="6"/>
    </row>
    <row r="12" spans="1:11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4">
        <f t="shared" si="1"/>
        <v>5</v>
      </c>
      <c r="I12" s="204">
        <f t="shared" si="1"/>
        <v>10</v>
      </c>
      <c r="J12" s="6"/>
      <c r="K12" s="6"/>
    </row>
    <row r="13" spans="1:11" ht="15">
      <c r="A13" s="202">
        <f t="shared" si="0"/>
        <v>6</v>
      </c>
      <c r="B13" s="202">
        <f t="shared" si="0"/>
        <v>11</v>
      </c>
      <c r="C13" s="203" t="s">
        <v>379</v>
      </c>
      <c r="D13" s="20">
        <v>60</v>
      </c>
      <c r="E13" s="203">
        <v>100</v>
      </c>
      <c r="F13" s="203">
        <v>200</v>
      </c>
      <c r="G13" s="203">
        <v>20</v>
      </c>
      <c r="H13" s="202">
        <f t="shared" si="1"/>
        <v>6</v>
      </c>
      <c r="I13" s="202">
        <f t="shared" si="1"/>
        <v>11</v>
      </c>
      <c r="J13" s="6"/>
      <c r="K13" s="6"/>
    </row>
    <row r="14" spans="1:11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2">
        <f t="shared" si="1"/>
        <v>7</v>
      </c>
      <c r="I14" s="202">
        <f t="shared" si="1"/>
        <v>12</v>
      </c>
      <c r="J14" s="6"/>
      <c r="K14" s="6"/>
    </row>
    <row r="15" spans="1:11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2">
        <f t="shared" si="1"/>
        <v>8</v>
      </c>
      <c r="I15" s="202">
        <f t="shared" si="1"/>
        <v>13</v>
      </c>
      <c r="J15" s="6"/>
      <c r="K15" s="6"/>
    </row>
    <row r="16" spans="1:11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2">
        <f t="shared" si="1"/>
        <v>9</v>
      </c>
      <c r="I16" s="202">
        <f t="shared" si="1"/>
        <v>14</v>
      </c>
      <c r="J16" s="6"/>
      <c r="K16" s="6"/>
    </row>
    <row r="17" spans="1:11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2">
        <f t="shared" si="1"/>
        <v>10</v>
      </c>
      <c r="I17" s="202">
        <f t="shared" si="1"/>
        <v>15</v>
      </c>
      <c r="J17" s="6"/>
      <c r="K17" s="6"/>
    </row>
    <row r="18" spans="1:11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2">
        <f t="shared" si="1"/>
        <v>11</v>
      </c>
      <c r="I18" s="202">
        <f t="shared" si="1"/>
        <v>16</v>
      </c>
      <c r="J18" s="6"/>
      <c r="K18" s="6"/>
    </row>
    <row r="19" spans="1:11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4">
        <f t="shared" si="1"/>
        <v>12</v>
      </c>
      <c r="I19" s="204">
        <f t="shared" si="1"/>
        <v>17</v>
      </c>
      <c r="J19" s="6"/>
      <c r="K19" s="6"/>
    </row>
    <row r="20" spans="1:11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2">
        <f t="shared" si="1"/>
        <v>13</v>
      </c>
      <c r="I20" s="202">
        <f t="shared" si="1"/>
        <v>18</v>
      </c>
      <c r="J20" s="6"/>
      <c r="K20" s="6"/>
    </row>
    <row r="21" spans="1:11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2">
        <f t="shared" si="1"/>
        <v>14</v>
      </c>
      <c r="I21" s="202">
        <f t="shared" si="1"/>
        <v>19</v>
      </c>
      <c r="J21" s="6"/>
      <c r="K21" s="6"/>
    </row>
    <row r="22" spans="1:11" ht="15">
      <c r="A22" s="204">
        <f t="shared" si="0"/>
        <v>15</v>
      </c>
      <c r="B22" s="204">
        <f t="shared" si="0"/>
        <v>20</v>
      </c>
      <c r="C22" s="203" t="s">
        <v>379</v>
      </c>
      <c r="D22" s="203">
        <v>65</v>
      </c>
      <c r="E22" s="203">
        <v>110</v>
      </c>
      <c r="F22" s="203">
        <v>190</v>
      </c>
      <c r="G22" s="203">
        <v>0</v>
      </c>
      <c r="H22" s="204">
        <f t="shared" si="1"/>
        <v>15</v>
      </c>
      <c r="I22" s="204">
        <f t="shared" si="1"/>
        <v>20</v>
      </c>
      <c r="J22" s="6"/>
      <c r="K22" s="6"/>
    </row>
    <row r="23" spans="1:11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2">
        <f t="shared" si="1"/>
        <v>16</v>
      </c>
      <c r="I23" s="202">
        <f t="shared" si="1"/>
        <v>21</v>
      </c>
      <c r="J23" s="6"/>
      <c r="K23" s="6"/>
    </row>
    <row r="24" spans="1:11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2">
        <f t="shared" si="1"/>
        <v>17</v>
      </c>
      <c r="I24" s="202">
        <f t="shared" si="1"/>
        <v>22</v>
      </c>
      <c r="J24" s="6"/>
      <c r="K24" s="6"/>
    </row>
    <row r="25" spans="1:11" ht="15">
      <c r="A25" s="202">
        <f t="shared" si="0"/>
        <v>18</v>
      </c>
      <c r="B25" s="202">
        <f t="shared" si="0"/>
        <v>23</v>
      </c>
      <c r="C25" s="203" t="s">
        <v>379</v>
      </c>
      <c r="D25" s="20">
        <v>65</v>
      </c>
      <c r="E25" s="203">
        <v>85</v>
      </c>
      <c r="F25" s="203">
        <v>150</v>
      </c>
      <c r="G25" s="203">
        <v>0</v>
      </c>
      <c r="H25" s="202">
        <f t="shared" si="1"/>
        <v>18</v>
      </c>
      <c r="I25" s="202">
        <f t="shared" si="1"/>
        <v>23</v>
      </c>
      <c r="J25" s="6"/>
      <c r="K25" s="6"/>
    </row>
    <row r="26" spans="1:11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2">
        <f t="shared" si="1"/>
        <v>19</v>
      </c>
      <c r="I26" s="202">
        <f t="shared" si="1"/>
        <v>24</v>
      </c>
      <c r="J26" s="6"/>
      <c r="K26" s="6"/>
    </row>
    <row r="27" spans="1:11" ht="15">
      <c r="A27" s="202">
        <v>20</v>
      </c>
      <c r="B27" s="202">
        <v>1</v>
      </c>
      <c r="C27" s="203"/>
      <c r="D27" s="20"/>
      <c r="E27" s="203"/>
      <c r="F27" s="203"/>
      <c r="G27" s="203"/>
      <c r="H27" s="202">
        <v>20</v>
      </c>
      <c r="I27" s="202">
        <v>1</v>
      </c>
      <c r="J27" s="6"/>
      <c r="K27" s="6"/>
    </row>
    <row r="28" spans="1:11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2">
        <f aca="true" t="shared" si="3" ref="H28:I31">H27+1</f>
        <v>21</v>
      </c>
      <c r="I28" s="202">
        <f t="shared" si="3"/>
        <v>2</v>
      </c>
      <c r="J28" s="6"/>
      <c r="K28" s="6"/>
    </row>
    <row r="29" spans="1:11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2">
        <f t="shared" si="3"/>
        <v>22</v>
      </c>
      <c r="I29" s="202">
        <f t="shared" si="3"/>
        <v>3</v>
      </c>
      <c r="J29" s="6"/>
      <c r="K29" s="6"/>
    </row>
    <row r="30" spans="1:11" ht="15">
      <c r="A30" s="204">
        <f t="shared" si="2"/>
        <v>23</v>
      </c>
      <c r="B30" s="204">
        <f t="shared" si="2"/>
        <v>4</v>
      </c>
      <c r="C30" s="203" t="s">
        <v>379</v>
      </c>
      <c r="D30" s="20">
        <v>65</v>
      </c>
      <c r="E30" s="203">
        <v>65</v>
      </c>
      <c r="F30" s="203">
        <v>110</v>
      </c>
      <c r="G30" s="203">
        <v>0</v>
      </c>
      <c r="H30" s="204">
        <f t="shared" si="3"/>
        <v>23</v>
      </c>
      <c r="I30" s="204">
        <f t="shared" si="3"/>
        <v>4</v>
      </c>
      <c r="J30" s="6"/>
      <c r="K30" s="6"/>
    </row>
    <row r="31" spans="1:11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2">
        <f t="shared" si="3"/>
        <v>24</v>
      </c>
      <c r="I31" s="202">
        <f t="shared" si="3"/>
        <v>5</v>
      </c>
      <c r="J31" s="6"/>
      <c r="K31" s="6"/>
    </row>
    <row r="32" spans="1:11" ht="15">
      <c r="A32" s="209"/>
      <c r="B32" s="209"/>
      <c r="C32" s="280"/>
      <c r="D32" s="212"/>
      <c r="E32" s="209"/>
      <c r="F32" s="212"/>
      <c r="G32" s="212"/>
      <c r="H32" s="209"/>
      <c r="I32" s="209"/>
      <c r="J32" s="6"/>
      <c r="K32" s="6"/>
    </row>
  </sheetData>
  <sheetProtection/>
  <mergeCells count="4">
    <mergeCell ref="A4:A6"/>
    <mergeCell ref="B4:B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s="205" t="s">
        <v>393</v>
      </c>
      <c r="B1" s="6"/>
      <c r="C1" s="280"/>
      <c r="D1" s="6"/>
      <c r="E1" s="6"/>
      <c r="F1" s="6"/>
      <c r="G1" s="6"/>
      <c r="H1" s="209" t="s">
        <v>357</v>
      </c>
      <c r="I1" s="209"/>
      <c r="J1" s="6"/>
    </row>
    <row r="2" spans="1:10" ht="15">
      <c r="A2" s="209"/>
      <c r="B2" s="280" t="s">
        <v>380</v>
      </c>
      <c r="C2" s="280"/>
      <c r="D2" s="6"/>
      <c r="E2" s="6"/>
      <c r="F2" s="6"/>
      <c r="G2" s="6"/>
      <c r="H2" s="209"/>
      <c r="I2" s="209"/>
      <c r="J2" s="6"/>
    </row>
    <row r="3" spans="1:10" ht="15">
      <c r="A3" s="209"/>
      <c r="B3" s="280"/>
      <c r="C3" s="280"/>
      <c r="D3" s="6"/>
      <c r="E3" s="6"/>
      <c r="F3" s="6"/>
      <c r="G3" s="6"/>
      <c r="H3" s="209"/>
      <c r="I3" s="209"/>
      <c r="J3" s="6"/>
    </row>
    <row r="4" spans="1:10" ht="15">
      <c r="A4" s="381" t="s">
        <v>1</v>
      </c>
      <c r="B4" s="381" t="s">
        <v>11</v>
      </c>
      <c r="C4" s="258" t="s">
        <v>261</v>
      </c>
      <c r="D4" s="259" t="s">
        <v>253</v>
      </c>
      <c r="E4" s="259" t="s">
        <v>258</v>
      </c>
      <c r="F4" s="259" t="s">
        <v>257</v>
      </c>
      <c r="G4" s="259" t="s">
        <v>263</v>
      </c>
      <c r="H4" s="381" t="s">
        <v>1</v>
      </c>
      <c r="I4" s="381" t="s">
        <v>11</v>
      </c>
      <c r="J4" s="6"/>
    </row>
    <row r="5" spans="1:10" ht="15">
      <c r="A5" s="381"/>
      <c r="B5" s="381"/>
      <c r="C5" s="203"/>
      <c r="D5" s="20"/>
      <c r="E5" s="203"/>
      <c r="F5" s="20"/>
      <c r="G5" s="20"/>
      <c r="H5" s="381"/>
      <c r="I5" s="381"/>
      <c r="J5" s="6"/>
    </row>
    <row r="6" spans="1:10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381"/>
      <c r="I6" s="381"/>
      <c r="J6" s="6"/>
    </row>
    <row r="7" spans="1:10" ht="15">
      <c r="A7" s="202">
        <v>0</v>
      </c>
      <c r="B7" s="202">
        <v>5</v>
      </c>
      <c r="C7" s="203"/>
      <c r="D7" s="20"/>
      <c r="E7" s="203"/>
      <c r="F7" s="203"/>
      <c r="G7" s="203"/>
      <c r="H7" s="202">
        <v>0</v>
      </c>
      <c r="I7" s="202">
        <v>5</v>
      </c>
      <c r="J7" s="6"/>
    </row>
    <row r="8" spans="1:10" ht="15">
      <c r="A8" s="202">
        <v>1</v>
      </c>
      <c r="B8" s="202">
        <v>6</v>
      </c>
      <c r="C8" s="203"/>
      <c r="D8" s="20"/>
      <c r="E8" s="203"/>
      <c r="F8" s="203"/>
      <c r="G8" s="203"/>
      <c r="H8" s="202">
        <v>1</v>
      </c>
      <c r="I8" s="202">
        <v>6</v>
      </c>
      <c r="J8" s="6"/>
    </row>
    <row r="9" spans="1:10" ht="15">
      <c r="A9" s="202">
        <v>2</v>
      </c>
      <c r="B9" s="202">
        <v>7</v>
      </c>
      <c r="C9" s="203"/>
      <c r="D9" s="20"/>
      <c r="E9" s="203"/>
      <c r="F9" s="203"/>
      <c r="G9" s="203"/>
      <c r="H9" s="202">
        <v>2</v>
      </c>
      <c r="I9" s="202">
        <v>7</v>
      </c>
      <c r="J9" s="267"/>
    </row>
    <row r="10" spans="1:10" ht="15">
      <c r="A10" s="202">
        <v>3</v>
      </c>
      <c r="B10" s="202">
        <v>8</v>
      </c>
      <c r="C10" s="203"/>
      <c r="D10" s="20"/>
      <c r="E10" s="203"/>
      <c r="F10" s="203"/>
      <c r="G10" s="203"/>
      <c r="H10" s="202">
        <v>3</v>
      </c>
      <c r="I10" s="202">
        <v>8</v>
      </c>
      <c r="J10" s="6"/>
    </row>
    <row r="11" spans="1:10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2">
        <f aca="true" t="shared" si="1" ref="H11:I26">H10+1</f>
        <v>4</v>
      </c>
      <c r="I11" s="202">
        <f t="shared" si="1"/>
        <v>9</v>
      </c>
      <c r="J11" s="6"/>
    </row>
    <row r="12" spans="1:10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4">
        <f t="shared" si="1"/>
        <v>5</v>
      </c>
      <c r="I12" s="204">
        <f t="shared" si="1"/>
        <v>10</v>
      </c>
      <c r="J12" s="6"/>
    </row>
    <row r="13" spans="1:10" ht="15">
      <c r="A13" s="202">
        <f t="shared" si="0"/>
        <v>6</v>
      </c>
      <c r="B13" s="202">
        <f t="shared" si="0"/>
        <v>11</v>
      </c>
      <c r="C13" s="203">
        <v>0</v>
      </c>
      <c r="D13" s="20">
        <v>10</v>
      </c>
      <c r="E13" s="203">
        <v>0</v>
      </c>
      <c r="F13" s="203">
        <v>0</v>
      </c>
      <c r="G13" s="203">
        <v>0</v>
      </c>
      <c r="H13" s="202">
        <f t="shared" si="1"/>
        <v>6</v>
      </c>
      <c r="I13" s="202">
        <f t="shared" si="1"/>
        <v>11</v>
      </c>
      <c r="J13" s="6"/>
    </row>
    <row r="14" spans="1:10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2">
        <f t="shared" si="1"/>
        <v>7</v>
      </c>
      <c r="I14" s="202">
        <f t="shared" si="1"/>
        <v>12</v>
      </c>
      <c r="J14" s="6"/>
    </row>
    <row r="15" spans="1:10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2">
        <f t="shared" si="1"/>
        <v>8</v>
      </c>
      <c r="I15" s="202">
        <f t="shared" si="1"/>
        <v>13</v>
      </c>
      <c r="J15" s="6"/>
    </row>
    <row r="16" spans="1:10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2">
        <f t="shared" si="1"/>
        <v>9</v>
      </c>
      <c r="I16" s="202">
        <f t="shared" si="1"/>
        <v>14</v>
      </c>
      <c r="J16" s="6"/>
    </row>
    <row r="17" spans="1:10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2">
        <f t="shared" si="1"/>
        <v>10</v>
      </c>
      <c r="I17" s="202">
        <f t="shared" si="1"/>
        <v>15</v>
      </c>
      <c r="J17" s="6"/>
    </row>
    <row r="18" spans="1:10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2">
        <f t="shared" si="1"/>
        <v>11</v>
      </c>
      <c r="I18" s="202">
        <f t="shared" si="1"/>
        <v>16</v>
      </c>
      <c r="J18" s="6"/>
    </row>
    <row r="19" spans="1:10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4">
        <f t="shared" si="1"/>
        <v>12</v>
      </c>
      <c r="I19" s="204">
        <f t="shared" si="1"/>
        <v>17</v>
      </c>
      <c r="J19" s="6"/>
    </row>
    <row r="20" spans="1:10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2">
        <f t="shared" si="1"/>
        <v>13</v>
      </c>
      <c r="I20" s="202">
        <f t="shared" si="1"/>
        <v>18</v>
      </c>
      <c r="J20" s="6"/>
    </row>
    <row r="21" spans="1:10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2">
        <f t="shared" si="1"/>
        <v>14</v>
      </c>
      <c r="I21" s="202">
        <f t="shared" si="1"/>
        <v>19</v>
      </c>
      <c r="J21" s="6"/>
    </row>
    <row r="22" spans="1:10" ht="15">
      <c r="A22" s="204">
        <f t="shared" si="0"/>
        <v>15</v>
      </c>
      <c r="B22" s="204">
        <f t="shared" si="0"/>
        <v>20</v>
      </c>
      <c r="C22" s="203">
        <v>0</v>
      </c>
      <c r="D22" s="203">
        <v>10</v>
      </c>
      <c r="E22" s="203">
        <v>0</v>
      </c>
      <c r="F22" s="203">
        <v>0</v>
      </c>
      <c r="G22" s="203">
        <v>0</v>
      </c>
      <c r="H22" s="204">
        <f t="shared" si="1"/>
        <v>15</v>
      </c>
      <c r="I22" s="204">
        <f t="shared" si="1"/>
        <v>20</v>
      </c>
      <c r="J22" s="6"/>
    </row>
    <row r="23" spans="1:10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2">
        <f t="shared" si="1"/>
        <v>16</v>
      </c>
      <c r="I23" s="202">
        <f t="shared" si="1"/>
        <v>21</v>
      </c>
      <c r="J23" s="6"/>
    </row>
    <row r="24" spans="1:10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2">
        <f t="shared" si="1"/>
        <v>17</v>
      </c>
      <c r="I24" s="202">
        <f t="shared" si="1"/>
        <v>22</v>
      </c>
      <c r="J24" s="6"/>
    </row>
    <row r="25" spans="1:10" ht="15">
      <c r="A25" s="202">
        <f t="shared" si="0"/>
        <v>18</v>
      </c>
      <c r="B25" s="202">
        <f t="shared" si="0"/>
        <v>23</v>
      </c>
      <c r="C25" s="203">
        <v>0</v>
      </c>
      <c r="D25" s="20">
        <v>10</v>
      </c>
      <c r="E25" s="203">
        <v>0</v>
      </c>
      <c r="F25" s="203">
        <v>0</v>
      </c>
      <c r="G25" s="203">
        <v>0</v>
      </c>
      <c r="H25" s="202">
        <f t="shared" si="1"/>
        <v>18</v>
      </c>
      <c r="I25" s="202">
        <f t="shared" si="1"/>
        <v>23</v>
      </c>
      <c r="J25" s="6"/>
    </row>
    <row r="26" spans="1:10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2">
        <f t="shared" si="1"/>
        <v>19</v>
      </c>
      <c r="I26" s="202">
        <f t="shared" si="1"/>
        <v>24</v>
      </c>
      <c r="J26" s="6"/>
    </row>
    <row r="27" spans="1:10" ht="15">
      <c r="A27" s="202">
        <v>20</v>
      </c>
      <c r="B27" s="202">
        <v>1</v>
      </c>
      <c r="C27" s="203"/>
      <c r="D27" s="20"/>
      <c r="E27" s="203"/>
      <c r="F27" s="203"/>
      <c r="G27" s="203"/>
      <c r="H27" s="202">
        <v>20</v>
      </c>
      <c r="I27" s="202">
        <v>1</v>
      </c>
      <c r="J27" s="6"/>
    </row>
    <row r="28" spans="1:10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2">
        <f aca="true" t="shared" si="3" ref="H28:I31">H27+1</f>
        <v>21</v>
      </c>
      <c r="I28" s="202">
        <f t="shared" si="3"/>
        <v>2</v>
      </c>
      <c r="J28" s="6"/>
    </row>
    <row r="29" spans="1:10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2">
        <f t="shared" si="3"/>
        <v>22</v>
      </c>
      <c r="I29" s="202">
        <f t="shared" si="3"/>
        <v>3</v>
      </c>
      <c r="J29" s="6"/>
    </row>
    <row r="30" spans="1:10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4">
        <f t="shared" si="3"/>
        <v>23</v>
      </c>
      <c r="I30" s="204">
        <f t="shared" si="3"/>
        <v>4</v>
      </c>
      <c r="J30" s="6"/>
    </row>
    <row r="31" spans="1:10" ht="15">
      <c r="A31" s="202">
        <f t="shared" si="2"/>
        <v>24</v>
      </c>
      <c r="B31" s="202">
        <f t="shared" si="2"/>
        <v>5</v>
      </c>
      <c r="C31" s="203">
        <v>0</v>
      </c>
      <c r="D31" s="20">
        <v>10</v>
      </c>
      <c r="E31" s="203">
        <v>0</v>
      </c>
      <c r="F31" s="203">
        <v>0</v>
      </c>
      <c r="G31" s="203">
        <v>0</v>
      </c>
      <c r="H31" s="202">
        <f t="shared" si="3"/>
        <v>24</v>
      </c>
      <c r="I31" s="202">
        <f t="shared" si="3"/>
        <v>5</v>
      </c>
      <c r="J31" s="6"/>
    </row>
    <row r="32" spans="1:10" ht="15">
      <c r="A32" s="209"/>
      <c r="B32" s="209"/>
      <c r="C32" s="280"/>
      <c r="D32" s="212"/>
      <c r="E32" s="209"/>
      <c r="F32" s="212"/>
      <c r="G32" s="212"/>
      <c r="H32" s="209"/>
      <c r="I32" s="209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sheetProtection/>
  <mergeCells count="4">
    <mergeCell ref="A4:A6"/>
    <mergeCell ref="B4:B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3" ht="15">
      <c r="A1" s="205" t="s">
        <v>393</v>
      </c>
      <c r="B1" s="6"/>
      <c r="C1" s="280"/>
      <c r="D1" s="6"/>
      <c r="E1" s="6"/>
      <c r="F1" s="6"/>
      <c r="G1" s="6"/>
      <c r="H1" s="6"/>
      <c r="I1" s="6"/>
      <c r="J1" s="209"/>
      <c r="K1" s="209"/>
      <c r="L1" s="6"/>
      <c r="M1" s="6"/>
    </row>
    <row r="2" spans="1:13" ht="15">
      <c r="A2" s="209"/>
      <c r="B2" s="280" t="s">
        <v>382</v>
      </c>
      <c r="C2" s="280"/>
      <c r="D2" s="6"/>
      <c r="E2" s="6"/>
      <c r="F2" s="6"/>
      <c r="G2" s="6"/>
      <c r="H2" s="6"/>
      <c r="I2" s="209" t="s">
        <v>357</v>
      </c>
      <c r="J2" s="209"/>
      <c r="K2" s="209"/>
      <c r="L2" s="6"/>
      <c r="M2" s="6"/>
    </row>
    <row r="3" spans="1:13" ht="15">
      <c r="A3" s="209"/>
      <c r="B3" s="280"/>
      <c r="C3" s="280"/>
      <c r="D3" s="6"/>
      <c r="E3" s="6"/>
      <c r="F3" s="6"/>
      <c r="G3" s="6"/>
      <c r="H3" s="6"/>
      <c r="I3" s="6"/>
      <c r="J3" s="209"/>
      <c r="K3" s="209"/>
      <c r="L3" s="6"/>
      <c r="M3" s="6"/>
    </row>
    <row r="4" spans="1:13" ht="15">
      <c r="A4" s="381" t="s">
        <v>1</v>
      </c>
      <c r="B4" s="381" t="s">
        <v>11</v>
      </c>
      <c r="C4" s="258" t="s">
        <v>280</v>
      </c>
      <c r="D4" s="259" t="s">
        <v>281</v>
      </c>
      <c r="E4" s="259" t="s">
        <v>381</v>
      </c>
      <c r="F4" s="259" t="s">
        <v>257</v>
      </c>
      <c r="G4" s="259" t="s">
        <v>262</v>
      </c>
      <c r="H4" s="259" t="s">
        <v>253</v>
      </c>
      <c r="I4" s="259" t="s">
        <v>261</v>
      </c>
      <c r="J4" s="381" t="s">
        <v>1</v>
      </c>
      <c r="K4" s="381" t="s">
        <v>11</v>
      </c>
      <c r="L4" s="6"/>
      <c r="M4" s="6"/>
    </row>
    <row r="5" spans="1:13" ht="15">
      <c r="A5" s="381"/>
      <c r="B5" s="381"/>
      <c r="C5" s="203"/>
      <c r="D5" s="20"/>
      <c r="E5" s="203"/>
      <c r="F5" s="20"/>
      <c r="G5" s="20"/>
      <c r="H5" s="203"/>
      <c r="I5" s="203"/>
      <c r="J5" s="381"/>
      <c r="K5" s="381"/>
      <c r="L5" s="6"/>
      <c r="M5" s="6"/>
    </row>
    <row r="6" spans="1:13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381"/>
      <c r="K6" s="381"/>
      <c r="L6" s="6"/>
      <c r="M6" s="6"/>
    </row>
    <row r="7" spans="1:13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2">
        <v>0</v>
      </c>
      <c r="K7" s="202">
        <v>5</v>
      </c>
      <c r="L7" s="6"/>
      <c r="M7" s="6"/>
    </row>
    <row r="8" spans="1:13" ht="15">
      <c r="A8" s="202">
        <v>1</v>
      </c>
      <c r="B8" s="202">
        <v>6</v>
      </c>
      <c r="C8" s="203"/>
      <c r="D8" s="20"/>
      <c r="E8" s="203"/>
      <c r="F8" s="203"/>
      <c r="G8" s="203"/>
      <c r="H8" s="203"/>
      <c r="I8" s="203"/>
      <c r="J8" s="202">
        <v>1</v>
      </c>
      <c r="K8" s="202">
        <v>6</v>
      </c>
      <c r="L8" s="6"/>
      <c r="M8" s="6"/>
    </row>
    <row r="9" spans="1:13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2">
        <v>2</v>
      </c>
      <c r="K9" s="202">
        <v>7</v>
      </c>
      <c r="L9" s="267"/>
      <c r="M9" s="6"/>
    </row>
    <row r="10" spans="1:13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2">
        <v>3</v>
      </c>
      <c r="K10" s="202">
        <v>8</v>
      </c>
      <c r="L10" s="6"/>
      <c r="M10" s="6"/>
    </row>
    <row r="11" spans="1:13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2">
        <f aca="true" t="shared" si="1" ref="J11:K26">J10+1</f>
        <v>4</v>
      </c>
      <c r="K11" s="202">
        <f t="shared" si="1"/>
        <v>9</v>
      </c>
      <c r="L11" s="6"/>
      <c r="M11" s="6"/>
    </row>
    <row r="12" spans="1:13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4">
        <f t="shared" si="1"/>
        <v>5</v>
      </c>
      <c r="K12" s="204">
        <f t="shared" si="1"/>
        <v>10</v>
      </c>
      <c r="L12" s="6"/>
      <c r="M12" s="6"/>
    </row>
    <row r="13" spans="1:13" ht="15">
      <c r="A13" s="202">
        <f t="shared" si="0"/>
        <v>6</v>
      </c>
      <c r="B13" s="202">
        <f t="shared" si="0"/>
        <v>11</v>
      </c>
      <c r="C13" s="203">
        <v>5</v>
      </c>
      <c r="D13" s="20" t="s">
        <v>379</v>
      </c>
      <c r="E13" s="203">
        <v>0</v>
      </c>
      <c r="F13" s="203">
        <v>0</v>
      </c>
      <c r="G13" s="203" t="s">
        <v>379</v>
      </c>
      <c r="H13" s="203" t="s">
        <v>379</v>
      </c>
      <c r="I13" s="203">
        <v>0</v>
      </c>
      <c r="J13" s="202">
        <f t="shared" si="1"/>
        <v>6</v>
      </c>
      <c r="K13" s="202">
        <f t="shared" si="1"/>
        <v>11</v>
      </c>
      <c r="L13" s="6"/>
      <c r="M13" s="6"/>
    </row>
    <row r="14" spans="1:13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3"/>
      <c r="I14" s="203"/>
      <c r="J14" s="202">
        <f t="shared" si="1"/>
        <v>7</v>
      </c>
      <c r="K14" s="202">
        <f t="shared" si="1"/>
        <v>12</v>
      </c>
      <c r="L14" s="6"/>
      <c r="M14" s="6"/>
    </row>
    <row r="15" spans="1:13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2">
        <f t="shared" si="1"/>
        <v>8</v>
      </c>
      <c r="K15" s="202">
        <f t="shared" si="1"/>
        <v>13</v>
      </c>
      <c r="L15" s="6"/>
      <c r="M15" s="6"/>
    </row>
    <row r="16" spans="1:13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2">
        <f t="shared" si="1"/>
        <v>9</v>
      </c>
      <c r="K16" s="202">
        <f t="shared" si="1"/>
        <v>14</v>
      </c>
      <c r="L16" s="6"/>
      <c r="M16" s="6"/>
    </row>
    <row r="17" spans="1:13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3"/>
      <c r="I17" s="203"/>
      <c r="J17" s="202">
        <f t="shared" si="1"/>
        <v>10</v>
      </c>
      <c r="K17" s="202">
        <f t="shared" si="1"/>
        <v>15</v>
      </c>
      <c r="L17" s="6"/>
      <c r="M17" s="6"/>
    </row>
    <row r="18" spans="1:13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2">
        <f t="shared" si="1"/>
        <v>11</v>
      </c>
      <c r="K18" s="202">
        <f t="shared" si="1"/>
        <v>16</v>
      </c>
      <c r="L18" s="6"/>
      <c r="M18" s="6"/>
    </row>
    <row r="19" spans="1:13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4">
        <f t="shared" si="1"/>
        <v>12</v>
      </c>
      <c r="K19" s="204">
        <f t="shared" si="1"/>
        <v>17</v>
      </c>
      <c r="L19" s="6"/>
      <c r="M19" s="6"/>
    </row>
    <row r="20" spans="1:13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2">
        <f t="shared" si="1"/>
        <v>13</v>
      </c>
      <c r="K20" s="202">
        <f t="shared" si="1"/>
        <v>18</v>
      </c>
      <c r="L20" s="6"/>
      <c r="M20" s="6"/>
    </row>
    <row r="21" spans="1:13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2">
        <f t="shared" si="1"/>
        <v>14</v>
      </c>
      <c r="K21" s="202">
        <f t="shared" si="1"/>
        <v>19</v>
      </c>
      <c r="L21" s="6"/>
      <c r="M21" s="6"/>
    </row>
    <row r="22" spans="1:13" ht="15">
      <c r="A22" s="204">
        <f t="shared" si="0"/>
        <v>15</v>
      </c>
      <c r="B22" s="204">
        <f t="shared" si="0"/>
        <v>20</v>
      </c>
      <c r="C22" s="203">
        <v>5</v>
      </c>
      <c r="D22" s="203" t="s">
        <v>379</v>
      </c>
      <c r="E22" s="203">
        <v>0</v>
      </c>
      <c r="F22" s="203">
        <v>0</v>
      </c>
      <c r="G22" s="203" t="s">
        <v>379</v>
      </c>
      <c r="H22" s="203" t="s">
        <v>379</v>
      </c>
      <c r="I22" s="203">
        <v>0</v>
      </c>
      <c r="J22" s="204">
        <f t="shared" si="1"/>
        <v>15</v>
      </c>
      <c r="K22" s="204">
        <f t="shared" si="1"/>
        <v>20</v>
      </c>
      <c r="L22" s="6"/>
      <c r="M22" s="6"/>
    </row>
    <row r="23" spans="1:13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2">
        <f t="shared" si="1"/>
        <v>16</v>
      </c>
      <c r="K23" s="202">
        <f t="shared" si="1"/>
        <v>21</v>
      </c>
      <c r="L23" s="6"/>
      <c r="M23" s="6"/>
    </row>
    <row r="24" spans="1:13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2">
        <f t="shared" si="1"/>
        <v>17</v>
      </c>
      <c r="K24" s="202">
        <f t="shared" si="1"/>
        <v>22</v>
      </c>
      <c r="L24" s="6"/>
      <c r="M24" s="6"/>
    </row>
    <row r="25" spans="1:13" ht="15">
      <c r="A25" s="202">
        <f t="shared" si="0"/>
        <v>18</v>
      </c>
      <c r="B25" s="202">
        <f t="shared" si="0"/>
        <v>23</v>
      </c>
      <c r="C25" s="203">
        <v>5</v>
      </c>
      <c r="D25" s="20" t="s">
        <v>379</v>
      </c>
      <c r="E25" s="203">
        <v>0</v>
      </c>
      <c r="F25" s="203">
        <v>0</v>
      </c>
      <c r="G25" s="203" t="s">
        <v>379</v>
      </c>
      <c r="H25" s="203" t="s">
        <v>379</v>
      </c>
      <c r="I25" s="203">
        <v>0</v>
      </c>
      <c r="J25" s="202">
        <f t="shared" si="1"/>
        <v>18</v>
      </c>
      <c r="K25" s="202">
        <f t="shared" si="1"/>
        <v>23</v>
      </c>
      <c r="L25" s="6"/>
      <c r="M25" s="6"/>
    </row>
    <row r="26" spans="1:13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2">
        <f t="shared" si="1"/>
        <v>19</v>
      </c>
      <c r="K26" s="202">
        <f t="shared" si="1"/>
        <v>24</v>
      </c>
      <c r="L26" s="6"/>
      <c r="M26" s="6"/>
    </row>
    <row r="27" spans="1:13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2">
        <v>20</v>
      </c>
      <c r="K27" s="202">
        <v>1</v>
      </c>
      <c r="L27" s="6"/>
      <c r="M27" s="6"/>
    </row>
    <row r="28" spans="1:13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2">
        <f aca="true" t="shared" si="3" ref="J28:K31">J27+1</f>
        <v>21</v>
      </c>
      <c r="K28" s="202">
        <f t="shared" si="3"/>
        <v>2</v>
      </c>
      <c r="L28" s="6"/>
      <c r="M28" s="6"/>
    </row>
    <row r="29" spans="1:13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2">
        <f t="shared" si="3"/>
        <v>22</v>
      </c>
      <c r="K29" s="202">
        <f t="shared" si="3"/>
        <v>3</v>
      </c>
      <c r="L29" s="6"/>
      <c r="M29" s="6"/>
    </row>
    <row r="30" spans="1:13" ht="15">
      <c r="A30" s="204">
        <f t="shared" si="2"/>
        <v>23</v>
      </c>
      <c r="B30" s="204">
        <f t="shared" si="2"/>
        <v>4</v>
      </c>
      <c r="C30" s="203">
        <v>5</v>
      </c>
      <c r="D30" s="20" t="s">
        <v>379</v>
      </c>
      <c r="E30" s="203">
        <v>0</v>
      </c>
      <c r="F30" s="203">
        <v>0</v>
      </c>
      <c r="G30" s="203" t="s">
        <v>379</v>
      </c>
      <c r="H30" s="203" t="s">
        <v>379</v>
      </c>
      <c r="I30" s="203">
        <v>0</v>
      </c>
      <c r="J30" s="204">
        <f t="shared" si="3"/>
        <v>23</v>
      </c>
      <c r="K30" s="204">
        <f t="shared" si="3"/>
        <v>4</v>
      </c>
      <c r="L30" s="6"/>
      <c r="M30" s="6"/>
    </row>
    <row r="31" spans="1:13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2">
        <f t="shared" si="3"/>
        <v>24</v>
      </c>
      <c r="K31" s="202">
        <f t="shared" si="3"/>
        <v>5</v>
      </c>
      <c r="L31" s="6"/>
      <c r="M31" s="6"/>
    </row>
  </sheetData>
  <sheetProtection/>
  <mergeCells count="4">
    <mergeCell ref="A4:A6"/>
    <mergeCell ref="B4:B6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28">
      <selection activeCell="M36" sqref="M34:M36"/>
    </sheetView>
  </sheetViews>
  <sheetFormatPr defaultColWidth="9.140625" defaultRowHeight="15"/>
  <cols>
    <col min="1" max="1" width="5.140625" style="6" customWidth="1"/>
    <col min="2" max="2" width="4.8515625" style="6" customWidth="1"/>
    <col min="3" max="13" width="9.140625" style="6" customWidth="1"/>
    <col min="14" max="14" width="6.28125" style="6" customWidth="1"/>
    <col min="15" max="15" width="5.00390625" style="6" customWidth="1"/>
    <col min="16" max="16384" width="9.140625" style="6" customWidth="1"/>
  </cols>
  <sheetData>
    <row r="1" spans="1:19" ht="15">
      <c r="A1" s="209"/>
      <c r="B1" s="205" t="s">
        <v>393</v>
      </c>
      <c r="D1" s="289"/>
      <c r="M1" s="208"/>
      <c r="N1" s="209"/>
      <c r="O1" s="209"/>
      <c r="P1" s="209"/>
      <c r="Q1" s="206"/>
      <c r="R1" s="209"/>
      <c r="S1" s="209"/>
    </row>
    <row r="2" spans="1:19" ht="15">
      <c r="A2" s="209"/>
      <c r="B2" s="386" t="s">
        <v>273</v>
      </c>
      <c r="C2" s="386"/>
      <c r="D2" s="386"/>
      <c r="E2" s="386"/>
      <c r="F2" s="386"/>
      <c r="G2" s="206"/>
      <c r="H2" s="208"/>
      <c r="I2" s="209" t="s">
        <v>357</v>
      </c>
      <c r="J2" s="209"/>
      <c r="K2" s="209"/>
      <c r="L2" s="206"/>
      <c r="M2" s="209"/>
      <c r="N2" s="209"/>
      <c r="O2" s="209"/>
      <c r="P2" s="209"/>
      <c r="Q2" s="206"/>
      <c r="R2" s="209"/>
      <c r="S2" s="209"/>
    </row>
    <row r="3" spans="1:19" ht="15">
      <c r="A3" s="209"/>
      <c r="B3" s="206"/>
      <c r="C3" s="206"/>
      <c r="D3" s="206"/>
      <c r="E3" s="206"/>
      <c r="F3" s="206"/>
      <c r="G3" s="206"/>
      <c r="M3" s="208"/>
      <c r="N3" s="209"/>
      <c r="O3" s="209"/>
      <c r="P3" s="209"/>
      <c r="Q3" s="206"/>
      <c r="R3" s="209"/>
      <c r="S3" s="209"/>
    </row>
    <row r="4" spans="1:15" ht="15">
      <c r="A4" s="381" t="s">
        <v>1</v>
      </c>
      <c r="B4" s="381" t="s">
        <v>11</v>
      </c>
      <c r="C4" s="383" t="s">
        <v>28</v>
      </c>
      <c r="D4" s="383"/>
      <c r="E4" s="383" t="s">
        <v>17</v>
      </c>
      <c r="F4" s="383"/>
      <c r="G4" s="258" t="s">
        <v>36</v>
      </c>
      <c r="H4" s="259" t="s">
        <v>29</v>
      </c>
      <c r="I4" s="258" t="s">
        <v>37</v>
      </c>
      <c r="J4" s="20" t="s">
        <v>173</v>
      </c>
      <c r="K4" s="203" t="s">
        <v>44</v>
      </c>
      <c r="L4" s="203" t="s">
        <v>33</v>
      </c>
      <c r="M4" s="222" t="s">
        <v>4</v>
      </c>
      <c r="N4" s="381" t="s">
        <v>1</v>
      </c>
      <c r="O4" s="381" t="s">
        <v>11</v>
      </c>
    </row>
    <row r="5" spans="1:15" ht="15" customHeight="1">
      <c r="A5" s="381"/>
      <c r="B5" s="381"/>
      <c r="C5" s="383"/>
      <c r="D5" s="383"/>
      <c r="E5" s="383"/>
      <c r="F5" s="383"/>
      <c r="G5" s="258"/>
      <c r="H5" s="259"/>
      <c r="I5" s="258"/>
      <c r="J5" s="20"/>
      <c r="K5" s="203"/>
      <c r="L5" s="203"/>
      <c r="M5" s="222" t="s">
        <v>10</v>
      </c>
      <c r="N5" s="381"/>
      <c r="O5" s="381"/>
    </row>
    <row r="6" spans="1:15" ht="15">
      <c r="A6" s="381"/>
      <c r="B6" s="381"/>
      <c r="C6" s="210" t="s">
        <v>5</v>
      </c>
      <c r="D6" s="203" t="s">
        <v>6</v>
      </c>
      <c r="E6" s="211" t="s">
        <v>5</v>
      </c>
      <c r="F6" s="203" t="s">
        <v>6</v>
      </c>
      <c r="G6" s="203" t="s">
        <v>5</v>
      </c>
      <c r="H6" s="210" t="s">
        <v>5</v>
      </c>
      <c r="I6" s="211" t="s">
        <v>5</v>
      </c>
      <c r="J6" s="20" t="s">
        <v>5</v>
      </c>
      <c r="K6" s="211" t="s">
        <v>5</v>
      </c>
      <c r="L6" s="203" t="s">
        <v>5</v>
      </c>
      <c r="M6" s="222" t="s">
        <v>5</v>
      </c>
      <c r="N6" s="381"/>
      <c r="O6" s="381"/>
    </row>
    <row r="7" spans="1:15" ht="12.75" customHeight="1">
      <c r="A7" s="202">
        <v>0</v>
      </c>
      <c r="B7" s="202">
        <v>5</v>
      </c>
      <c r="C7" s="20">
        <v>70</v>
      </c>
      <c r="D7" s="203">
        <v>6.3</v>
      </c>
      <c r="E7" s="203">
        <v>6.5</v>
      </c>
      <c r="F7" s="203">
        <v>6.3</v>
      </c>
      <c r="G7" s="203">
        <v>28</v>
      </c>
      <c r="H7" s="20">
        <v>10</v>
      </c>
      <c r="I7" s="203">
        <v>17</v>
      </c>
      <c r="J7" s="203">
        <v>15</v>
      </c>
      <c r="K7" s="203">
        <v>50</v>
      </c>
      <c r="L7" s="203">
        <v>0</v>
      </c>
      <c r="M7" s="20"/>
      <c r="N7" s="202">
        <v>0</v>
      </c>
      <c r="O7" s="202">
        <v>5</v>
      </c>
    </row>
    <row r="8" spans="1:15" s="234" customFormat="1" ht="12.75" customHeight="1">
      <c r="A8" s="251">
        <v>1</v>
      </c>
      <c r="B8" s="251">
        <v>6</v>
      </c>
      <c r="C8" s="253">
        <v>80</v>
      </c>
      <c r="D8" s="252">
        <v>6.3</v>
      </c>
      <c r="E8" s="252">
        <v>70</v>
      </c>
      <c r="F8" s="248">
        <v>6.3</v>
      </c>
      <c r="G8" s="252">
        <v>35</v>
      </c>
      <c r="H8" s="253">
        <v>25</v>
      </c>
      <c r="I8" s="252">
        <v>25</v>
      </c>
      <c r="J8" s="252">
        <v>15</v>
      </c>
      <c r="K8" s="252">
        <v>55</v>
      </c>
      <c r="L8" s="252">
        <v>0</v>
      </c>
      <c r="M8" s="253"/>
      <c r="N8" s="251">
        <v>1</v>
      </c>
      <c r="O8" s="251">
        <v>6</v>
      </c>
    </row>
    <row r="9" spans="1:15" ht="12.75" customHeight="1">
      <c r="A9" s="202">
        <v>2</v>
      </c>
      <c r="B9" s="202">
        <v>7</v>
      </c>
      <c r="C9" s="20">
        <v>90</v>
      </c>
      <c r="D9" s="203">
        <v>6.2</v>
      </c>
      <c r="E9" s="203">
        <v>75</v>
      </c>
      <c r="F9" s="203">
        <v>6.3</v>
      </c>
      <c r="G9" s="203">
        <v>40</v>
      </c>
      <c r="H9" s="20">
        <v>20</v>
      </c>
      <c r="I9" s="203">
        <v>30</v>
      </c>
      <c r="J9" s="203">
        <v>18</v>
      </c>
      <c r="K9" s="203">
        <v>60</v>
      </c>
      <c r="L9" s="203">
        <v>0</v>
      </c>
      <c r="M9" s="20"/>
      <c r="N9" s="202">
        <v>2</v>
      </c>
      <c r="O9" s="202">
        <v>7</v>
      </c>
    </row>
    <row r="10" spans="1:15" ht="12.75" customHeight="1">
      <c r="A10" s="202">
        <v>3</v>
      </c>
      <c r="B10" s="202">
        <v>8</v>
      </c>
      <c r="C10" s="20">
        <v>100</v>
      </c>
      <c r="D10" s="203">
        <v>6.2</v>
      </c>
      <c r="E10" s="203">
        <v>75</v>
      </c>
      <c r="F10" s="203">
        <v>6.3</v>
      </c>
      <c r="G10" s="203">
        <v>40</v>
      </c>
      <c r="H10" s="20">
        <v>20</v>
      </c>
      <c r="I10" s="203">
        <v>35</v>
      </c>
      <c r="J10" s="203">
        <v>18</v>
      </c>
      <c r="K10" s="203">
        <v>60</v>
      </c>
      <c r="L10" s="203">
        <v>0</v>
      </c>
      <c r="M10" s="20"/>
      <c r="N10" s="202">
        <v>3</v>
      </c>
      <c r="O10" s="202">
        <v>8</v>
      </c>
    </row>
    <row r="11" spans="1:15" ht="12.75" customHeight="1">
      <c r="A11" s="202">
        <f aca="true" t="shared" si="0" ref="A11:B26">A10+1</f>
        <v>4</v>
      </c>
      <c r="B11" s="202">
        <f t="shared" si="0"/>
        <v>9</v>
      </c>
      <c r="C11" s="20">
        <v>100</v>
      </c>
      <c r="D11" s="203">
        <v>6.2</v>
      </c>
      <c r="E11" s="203">
        <v>85</v>
      </c>
      <c r="F11" s="203">
        <v>6.3</v>
      </c>
      <c r="G11" s="203">
        <v>40</v>
      </c>
      <c r="H11" s="20">
        <v>20</v>
      </c>
      <c r="I11" s="203">
        <v>35</v>
      </c>
      <c r="J11" s="203">
        <v>20</v>
      </c>
      <c r="K11" s="203">
        <v>60</v>
      </c>
      <c r="L11" s="203">
        <v>0</v>
      </c>
      <c r="M11" s="20"/>
      <c r="N11" s="202">
        <f aca="true" t="shared" si="1" ref="N11:O26">N10+1</f>
        <v>4</v>
      </c>
      <c r="O11" s="202">
        <f t="shared" si="1"/>
        <v>9</v>
      </c>
    </row>
    <row r="12" spans="1:15" s="236" customFormat="1" ht="12.75" customHeight="1">
      <c r="A12" s="235">
        <f t="shared" si="0"/>
        <v>5</v>
      </c>
      <c r="B12" s="235">
        <f t="shared" si="0"/>
        <v>10</v>
      </c>
      <c r="C12" s="20">
        <v>105</v>
      </c>
      <c r="D12" s="203">
        <v>6.2</v>
      </c>
      <c r="E12" s="203">
        <v>95</v>
      </c>
      <c r="F12" s="203">
        <v>6.3</v>
      </c>
      <c r="G12" s="203">
        <v>45</v>
      </c>
      <c r="H12" s="20">
        <v>20</v>
      </c>
      <c r="I12" s="203">
        <v>35</v>
      </c>
      <c r="J12" s="203">
        <v>25</v>
      </c>
      <c r="K12" s="203">
        <v>65</v>
      </c>
      <c r="L12" s="203">
        <v>0</v>
      </c>
      <c r="M12" s="20"/>
      <c r="N12" s="235">
        <f t="shared" si="1"/>
        <v>5</v>
      </c>
      <c r="O12" s="235">
        <f t="shared" si="1"/>
        <v>10</v>
      </c>
    </row>
    <row r="13" spans="1:30" s="237" customFormat="1" ht="12.75" customHeight="1">
      <c r="A13" s="282">
        <f t="shared" si="0"/>
        <v>6</v>
      </c>
      <c r="B13" s="282">
        <f t="shared" si="0"/>
        <v>11</v>
      </c>
      <c r="C13" s="283">
        <v>105</v>
      </c>
      <c r="D13" s="265">
        <v>6.2</v>
      </c>
      <c r="E13" s="265">
        <v>100</v>
      </c>
      <c r="F13" s="203">
        <v>6.3</v>
      </c>
      <c r="G13" s="265">
        <v>45</v>
      </c>
      <c r="H13" s="283">
        <v>20</v>
      </c>
      <c r="I13" s="265">
        <v>35</v>
      </c>
      <c r="J13" s="265">
        <v>25</v>
      </c>
      <c r="K13" s="265">
        <v>70</v>
      </c>
      <c r="L13" s="265">
        <v>0</v>
      </c>
      <c r="M13" s="283"/>
      <c r="N13" s="282">
        <f t="shared" si="1"/>
        <v>6</v>
      </c>
      <c r="O13" s="282">
        <f t="shared" si="1"/>
        <v>11</v>
      </c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</row>
    <row r="14" spans="1:15" ht="12.75" customHeight="1">
      <c r="A14" s="247">
        <f t="shared" si="0"/>
        <v>7</v>
      </c>
      <c r="B14" s="247">
        <f t="shared" si="0"/>
        <v>12</v>
      </c>
      <c r="C14" s="249">
        <v>105</v>
      </c>
      <c r="D14" s="248">
        <v>6.2</v>
      </c>
      <c r="E14" s="248">
        <v>100</v>
      </c>
      <c r="F14" s="248">
        <v>6.3</v>
      </c>
      <c r="G14" s="248">
        <v>45</v>
      </c>
      <c r="H14" s="249">
        <v>20</v>
      </c>
      <c r="I14" s="248">
        <v>35</v>
      </c>
      <c r="J14" s="248">
        <v>30</v>
      </c>
      <c r="K14" s="248">
        <v>65</v>
      </c>
      <c r="L14" s="248">
        <v>0</v>
      </c>
      <c r="M14" s="249"/>
      <c r="N14" s="247">
        <f t="shared" si="1"/>
        <v>7</v>
      </c>
      <c r="O14" s="247">
        <f t="shared" si="1"/>
        <v>12</v>
      </c>
    </row>
    <row r="15" spans="1:15" ht="12.75" customHeight="1">
      <c r="A15" s="202">
        <f t="shared" si="0"/>
        <v>8</v>
      </c>
      <c r="B15" s="202">
        <f t="shared" si="0"/>
        <v>13</v>
      </c>
      <c r="C15" s="20">
        <v>100</v>
      </c>
      <c r="D15" s="203">
        <v>6.3</v>
      </c>
      <c r="E15" s="203">
        <v>95</v>
      </c>
      <c r="F15" s="203">
        <v>6.3</v>
      </c>
      <c r="G15" s="203">
        <v>40</v>
      </c>
      <c r="H15" s="20">
        <v>20</v>
      </c>
      <c r="I15" s="203">
        <v>25</v>
      </c>
      <c r="J15" s="203">
        <v>30</v>
      </c>
      <c r="K15" s="203">
        <v>65</v>
      </c>
      <c r="L15" s="203">
        <v>0</v>
      </c>
      <c r="M15" s="20"/>
      <c r="N15" s="202">
        <f t="shared" si="1"/>
        <v>8</v>
      </c>
      <c r="O15" s="202">
        <f t="shared" si="1"/>
        <v>13</v>
      </c>
    </row>
    <row r="16" spans="1:15" ht="12.75" customHeight="1">
      <c r="A16" s="202">
        <f t="shared" si="0"/>
        <v>9</v>
      </c>
      <c r="B16" s="202">
        <f t="shared" si="0"/>
        <v>14</v>
      </c>
      <c r="C16" s="20">
        <v>100</v>
      </c>
      <c r="D16" s="203">
        <v>6.3</v>
      </c>
      <c r="E16" s="203">
        <v>95</v>
      </c>
      <c r="F16" s="203">
        <v>6.3</v>
      </c>
      <c r="G16" s="203">
        <v>40</v>
      </c>
      <c r="H16" s="20">
        <v>20</v>
      </c>
      <c r="I16" s="203">
        <v>25</v>
      </c>
      <c r="J16" s="203">
        <v>30</v>
      </c>
      <c r="K16" s="203">
        <v>65</v>
      </c>
      <c r="L16" s="203">
        <v>0</v>
      </c>
      <c r="M16" s="20"/>
      <c r="N16" s="202">
        <f t="shared" si="1"/>
        <v>9</v>
      </c>
      <c r="O16" s="202">
        <f t="shared" si="1"/>
        <v>14</v>
      </c>
    </row>
    <row r="17" spans="1:15" ht="12.75" customHeight="1">
      <c r="A17" s="247">
        <f t="shared" si="0"/>
        <v>10</v>
      </c>
      <c r="B17" s="247">
        <f t="shared" si="0"/>
        <v>15</v>
      </c>
      <c r="C17" s="249">
        <v>100</v>
      </c>
      <c r="D17" s="248">
        <v>6.3</v>
      </c>
      <c r="E17" s="248">
        <v>95</v>
      </c>
      <c r="F17" s="248">
        <v>6.3</v>
      </c>
      <c r="G17" s="248">
        <v>40</v>
      </c>
      <c r="H17" s="249">
        <v>20</v>
      </c>
      <c r="I17" s="248">
        <v>25</v>
      </c>
      <c r="J17" s="248">
        <v>30</v>
      </c>
      <c r="K17" s="248">
        <v>60</v>
      </c>
      <c r="L17" s="248">
        <v>0</v>
      </c>
      <c r="M17" s="249"/>
      <c r="N17" s="247">
        <f t="shared" si="1"/>
        <v>10</v>
      </c>
      <c r="O17" s="247">
        <f t="shared" si="1"/>
        <v>15</v>
      </c>
    </row>
    <row r="18" spans="1:15" ht="12.75" customHeight="1">
      <c r="A18" s="202">
        <f t="shared" si="0"/>
        <v>11</v>
      </c>
      <c r="B18" s="202">
        <f t="shared" si="0"/>
        <v>16</v>
      </c>
      <c r="C18" s="20">
        <v>90</v>
      </c>
      <c r="D18" s="203">
        <v>6.3</v>
      </c>
      <c r="E18" s="203">
        <v>90</v>
      </c>
      <c r="F18" s="203">
        <v>6.3</v>
      </c>
      <c r="G18" s="203">
        <v>35</v>
      </c>
      <c r="H18" s="20">
        <v>15</v>
      </c>
      <c r="I18" s="203">
        <v>20</v>
      </c>
      <c r="J18" s="203">
        <v>30</v>
      </c>
      <c r="K18" s="203">
        <v>60</v>
      </c>
      <c r="L18" s="203">
        <v>0</v>
      </c>
      <c r="M18" s="20"/>
      <c r="N18" s="202">
        <f t="shared" si="1"/>
        <v>11</v>
      </c>
      <c r="O18" s="202">
        <f t="shared" si="1"/>
        <v>16</v>
      </c>
    </row>
    <row r="19" spans="1:15" s="236" customFormat="1" ht="12.75" customHeight="1">
      <c r="A19" s="235">
        <f t="shared" si="0"/>
        <v>12</v>
      </c>
      <c r="B19" s="235">
        <f t="shared" si="0"/>
        <v>17</v>
      </c>
      <c r="C19" s="20">
        <v>95</v>
      </c>
      <c r="D19" s="203">
        <v>6.3</v>
      </c>
      <c r="E19" s="203">
        <v>100</v>
      </c>
      <c r="F19" s="203">
        <v>6.3</v>
      </c>
      <c r="G19" s="203">
        <v>40</v>
      </c>
      <c r="H19" s="20">
        <v>15</v>
      </c>
      <c r="I19" s="203">
        <v>20</v>
      </c>
      <c r="J19" s="203">
        <v>30</v>
      </c>
      <c r="K19" s="203">
        <v>60</v>
      </c>
      <c r="L19" s="203">
        <v>0</v>
      </c>
      <c r="M19" s="20"/>
      <c r="N19" s="235">
        <f t="shared" si="1"/>
        <v>12</v>
      </c>
      <c r="O19" s="235">
        <f t="shared" si="1"/>
        <v>17</v>
      </c>
    </row>
    <row r="20" spans="1:15" ht="12.75" customHeight="1">
      <c r="A20" s="202">
        <f t="shared" si="0"/>
        <v>13</v>
      </c>
      <c r="B20" s="202">
        <f t="shared" si="0"/>
        <v>18</v>
      </c>
      <c r="C20" s="20">
        <v>105</v>
      </c>
      <c r="D20" s="203">
        <v>6.2</v>
      </c>
      <c r="E20" s="203">
        <v>110</v>
      </c>
      <c r="F20" s="203">
        <v>6.3</v>
      </c>
      <c r="G20" s="203">
        <v>45</v>
      </c>
      <c r="H20" s="20">
        <v>20</v>
      </c>
      <c r="I20" s="203">
        <v>25</v>
      </c>
      <c r="J20" s="203">
        <v>30</v>
      </c>
      <c r="K20" s="203">
        <v>65</v>
      </c>
      <c r="L20" s="203">
        <v>0</v>
      </c>
      <c r="M20" s="20"/>
      <c r="N20" s="202">
        <f t="shared" si="1"/>
        <v>13</v>
      </c>
      <c r="O20" s="202">
        <f t="shared" si="1"/>
        <v>18</v>
      </c>
    </row>
    <row r="21" spans="1:15" ht="12.75" customHeight="1">
      <c r="A21" s="202">
        <f t="shared" si="0"/>
        <v>14</v>
      </c>
      <c r="B21" s="202">
        <f t="shared" si="0"/>
        <v>19</v>
      </c>
      <c r="C21" s="20">
        <v>120</v>
      </c>
      <c r="D21" s="203">
        <v>6.2</v>
      </c>
      <c r="E21" s="203">
        <v>110</v>
      </c>
      <c r="F21" s="203">
        <v>6.3</v>
      </c>
      <c r="G21" s="203">
        <v>60</v>
      </c>
      <c r="H21" s="20">
        <v>20</v>
      </c>
      <c r="I21" s="203">
        <v>25</v>
      </c>
      <c r="J21" s="203">
        <v>30</v>
      </c>
      <c r="K21" s="203">
        <v>70</v>
      </c>
      <c r="L21" s="203">
        <v>0</v>
      </c>
      <c r="M21" s="20"/>
      <c r="N21" s="202">
        <f t="shared" si="1"/>
        <v>14</v>
      </c>
      <c r="O21" s="202">
        <f t="shared" si="1"/>
        <v>19</v>
      </c>
    </row>
    <row r="22" spans="1:29" s="237" customFormat="1" ht="12.75" customHeight="1">
      <c r="A22" s="284">
        <f t="shared" si="0"/>
        <v>15</v>
      </c>
      <c r="B22" s="284">
        <f t="shared" si="0"/>
        <v>20</v>
      </c>
      <c r="C22" s="283">
        <v>110</v>
      </c>
      <c r="D22" s="265">
        <v>6.2</v>
      </c>
      <c r="E22" s="283">
        <v>105</v>
      </c>
      <c r="F22" s="203">
        <v>6.3</v>
      </c>
      <c r="G22" s="265">
        <v>55</v>
      </c>
      <c r="H22" s="283">
        <v>20</v>
      </c>
      <c r="I22" s="265">
        <v>25</v>
      </c>
      <c r="J22" s="265">
        <v>30</v>
      </c>
      <c r="K22" s="265">
        <v>65</v>
      </c>
      <c r="L22" s="265">
        <v>0</v>
      </c>
      <c r="M22" s="283"/>
      <c r="N22" s="284">
        <f t="shared" si="1"/>
        <v>15</v>
      </c>
      <c r="O22" s="284">
        <f t="shared" si="1"/>
        <v>20</v>
      </c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</row>
    <row r="23" spans="1:29" ht="12.75" customHeight="1">
      <c r="A23" s="202">
        <f t="shared" si="0"/>
        <v>16</v>
      </c>
      <c r="B23" s="202">
        <f t="shared" si="0"/>
        <v>21</v>
      </c>
      <c r="C23" s="20">
        <v>110</v>
      </c>
      <c r="D23" s="203">
        <v>6.2</v>
      </c>
      <c r="E23" s="203">
        <v>105</v>
      </c>
      <c r="F23" s="203">
        <v>6.3</v>
      </c>
      <c r="G23" s="203">
        <v>55</v>
      </c>
      <c r="H23" s="20">
        <v>20</v>
      </c>
      <c r="I23" s="203">
        <v>25</v>
      </c>
      <c r="J23" s="203">
        <v>35</v>
      </c>
      <c r="K23" s="203">
        <v>65</v>
      </c>
      <c r="L23" s="203">
        <v>0</v>
      </c>
      <c r="M23" s="20"/>
      <c r="N23" s="202">
        <f t="shared" si="1"/>
        <v>16</v>
      </c>
      <c r="O23" s="202">
        <f t="shared" si="1"/>
        <v>21</v>
      </c>
      <c r="X23" s="286"/>
      <c r="Y23" s="286"/>
      <c r="Z23" s="286"/>
      <c r="AA23" s="286"/>
      <c r="AB23" s="286"/>
      <c r="AC23" s="286"/>
    </row>
    <row r="24" spans="1:15" ht="12.75" customHeight="1">
      <c r="A24" s="202">
        <f t="shared" si="0"/>
        <v>17</v>
      </c>
      <c r="B24" s="202">
        <f t="shared" si="0"/>
        <v>22</v>
      </c>
      <c r="C24" s="20">
        <v>105</v>
      </c>
      <c r="D24" s="203">
        <v>6.2</v>
      </c>
      <c r="E24" s="203">
        <v>105</v>
      </c>
      <c r="F24" s="203">
        <v>6.3</v>
      </c>
      <c r="G24" s="203">
        <v>50</v>
      </c>
      <c r="H24" s="20">
        <v>20</v>
      </c>
      <c r="I24" s="203">
        <v>25</v>
      </c>
      <c r="J24" s="203">
        <v>35</v>
      </c>
      <c r="K24" s="203">
        <v>65</v>
      </c>
      <c r="L24" s="203">
        <v>0</v>
      </c>
      <c r="M24" s="20"/>
      <c r="N24" s="202">
        <f t="shared" si="1"/>
        <v>17</v>
      </c>
      <c r="O24" s="202">
        <f t="shared" si="1"/>
        <v>22</v>
      </c>
    </row>
    <row r="25" spans="1:15" ht="12.75" customHeight="1">
      <c r="A25" s="247">
        <f t="shared" si="0"/>
        <v>18</v>
      </c>
      <c r="B25" s="247">
        <f t="shared" si="0"/>
        <v>23</v>
      </c>
      <c r="C25" s="249">
        <v>105</v>
      </c>
      <c r="D25" s="248">
        <v>6.2</v>
      </c>
      <c r="E25" s="248">
        <v>105</v>
      </c>
      <c r="F25" s="248">
        <v>6.3</v>
      </c>
      <c r="G25" s="248">
        <v>50</v>
      </c>
      <c r="H25" s="249">
        <v>20</v>
      </c>
      <c r="I25" s="248">
        <v>25</v>
      </c>
      <c r="J25" s="248">
        <v>35</v>
      </c>
      <c r="K25" s="248">
        <v>65</v>
      </c>
      <c r="L25" s="248">
        <v>0</v>
      </c>
      <c r="M25" s="249"/>
      <c r="N25" s="247">
        <f t="shared" si="1"/>
        <v>18</v>
      </c>
      <c r="O25" s="247">
        <f t="shared" si="1"/>
        <v>23</v>
      </c>
    </row>
    <row r="26" spans="1:15" ht="12.75" customHeight="1">
      <c r="A26" s="202">
        <f t="shared" si="0"/>
        <v>19</v>
      </c>
      <c r="B26" s="202">
        <f t="shared" si="0"/>
        <v>24</v>
      </c>
      <c r="C26" s="20">
        <v>100</v>
      </c>
      <c r="D26" s="203">
        <v>6.2</v>
      </c>
      <c r="E26" s="203">
        <v>100</v>
      </c>
      <c r="F26" s="203">
        <v>6.3</v>
      </c>
      <c r="G26" s="203">
        <v>45</v>
      </c>
      <c r="H26" s="20">
        <v>15</v>
      </c>
      <c r="I26" s="203">
        <v>20</v>
      </c>
      <c r="J26" s="203">
        <v>35</v>
      </c>
      <c r="K26" s="203">
        <v>60</v>
      </c>
      <c r="L26" s="203">
        <v>0</v>
      </c>
      <c r="M26" s="20"/>
      <c r="N26" s="202">
        <f t="shared" si="1"/>
        <v>19</v>
      </c>
      <c r="O26" s="202">
        <f t="shared" si="1"/>
        <v>24</v>
      </c>
    </row>
    <row r="27" spans="1:15" ht="12.75" customHeight="1">
      <c r="A27" s="202">
        <v>20</v>
      </c>
      <c r="B27" s="202">
        <v>1</v>
      </c>
      <c r="C27" s="20">
        <v>90</v>
      </c>
      <c r="D27" s="203">
        <v>6.3</v>
      </c>
      <c r="E27" s="203">
        <v>95</v>
      </c>
      <c r="F27" s="203">
        <v>6.3</v>
      </c>
      <c r="G27" s="203">
        <v>40</v>
      </c>
      <c r="H27" s="20">
        <v>15</v>
      </c>
      <c r="I27" s="203">
        <v>18</v>
      </c>
      <c r="J27" s="203">
        <v>35</v>
      </c>
      <c r="K27" s="203">
        <v>50</v>
      </c>
      <c r="L27" s="203">
        <v>0</v>
      </c>
      <c r="M27" s="20"/>
      <c r="N27" s="202">
        <v>20</v>
      </c>
      <c r="O27" s="202">
        <v>1</v>
      </c>
    </row>
    <row r="28" spans="1:15" ht="12.75" customHeight="1">
      <c r="A28" s="202">
        <f aca="true" t="shared" si="2" ref="A28:B31">A27+1</f>
        <v>21</v>
      </c>
      <c r="B28" s="202">
        <f t="shared" si="2"/>
        <v>2</v>
      </c>
      <c r="C28" s="20">
        <v>80</v>
      </c>
      <c r="D28" s="203">
        <v>6.3</v>
      </c>
      <c r="E28" s="203">
        <v>70</v>
      </c>
      <c r="F28" s="203">
        <v>6.3</v>
      </c>
      <c r="G28" s="203">
        <v>35</v>
      </c>
      <c r="H28" s="20">
        <v>15</v>
      </c>
      <c r="I28" s="203">
        <v>18</v>
      </c>
      <c r="J28" s="203">
        <v>20</v>
      </c>
      <c r="K28" s="203">
        <v>40</v>
      </c>
      <c r="L28" s="203">
        <v>0</v>
      </c>
      <c r="M28" s="20"/>
      <c r="N28" s="202">
        <f aca="true" t="shared" si="3" ref="N28:O31">N27+1</f>
        <v>21</v>
      </c>
      <c r="O28" s="202">
        <f t="shared" si="3"/>
        <v>2</v>
      </c>
    </row>
    <row r="29" spans="1:28" ht="12.75" customHeight="1">
      <c r="A29" s="202">
        <f t="shared" si="2"/>
        <v>22</v>
      </c>
      <c r="B29" s="202">
        <f t="shared" si="2"/>
        <v>3</v>
      </c>
      <c r="C29" s="20">
        <v>80</v>
      </c>
      <c r="D29" s="203">
        <v>6.3</v>
      </c>
      <c r="E29" s="203">
        <v>70</v>
      </c>
      <c r="F29" s="203">
        <v>6.3</v>
      </c>
      <c r="G29" s="203">
        <v>30</v>
      </c>
      <c r="H29" s="20">
        <v>15</v>
      </c>
      <c r="I29" s="203">
        <v>15</v>
      </c>
      <c r="J29" s="203">
        <v>20</v>
      </c>
      <c r="K29" s="203">
        <v>40</v>
      </c>
      <c r="L29" s="203">
        <v>0</v>
      </c>
      <c r="M29" s="20"/>
      <c r="N29" s="202">
        <f t="shared" si="3"/>
        <v>22</v>
      </c>
      <c r="O29" s="202">
        <f t="shared" si="3"/>
        <v>3</v>
      </c>
      <c r="V29" s="286"/>
      <c r="W29" s="286"/>
      <c r="X29" s="286"/>
      <c r="Y29" s="286"/>
      <c r="Z29" s="286"/>
      <c r="AA29" s="286"/>
      <c r="AB29" s="286"/>
    </row>
    <row r="30" spans="1:28" s="238" customFormat="1" ht="12.75" customHeight="1">
      <c r="A30" s="284">
        <f t="shared" si="2"/>
        <v>23</v>
      </c>
      <c r="B30" s="284">
        <f t="shared" si="2"/>
        <v>4</v>
      </c>
      <c r="C30" s="259">
        <v>70</v>
      </c>
      <c r="D30" s="258">
        <v>6.3</v>
      </c>
      <c r="E30" s="258">
        <v>70</v>
      </c>
      <c r="F30" s="203">
        <v>6.3</v>
      </c>
      <c r="G30" s="258">
        <v>30</v>
      </c>
      <c r="H30" s="259">
        <v>15</v>
      </c>
      <c r="I30" s="258">
        <v>15</v>
      </c>
      <c r="J30" s="258">
        <v>20</v>
      </c>
      <c r="K30" s="258">
        <v>40</v>
      </c>
      <c r="L30" s="258">
        <v>0</v>
      </c>
      <c r="M30" s="259"/>
      <c r="N30" s="284">
        <f t="shared" si="3"/>
        <v>23</v>
      </c>
      <c r="O30" s="284">
        <f t="shared" si="3"/>
        <v>4</v>
      </c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</row>
    <row r="31" spans="1:15" ht="12.75" customHeight="1">
      <c r="A31" s="202">
        <f t="shared" si="2"/>
        <v>24</v>
      </c>
      <c r="B31" s="202">
        <f t="shared" si="2"/>
        <v>5</v>
      </c>
      <c r="C31" s="20">
        <v>70</v>
      </c>
      <c r="D31" s="203">
        <v>6.3</v>
      </c>
      <c r="E31" s="203">
        <v>65</v>
      </c>
      <c r="F31" s="203">
        <v>6.3</v>
      </c>
      <c r="G31" s="203">
        <v>30</v>
      </c>
      <c r="H31" s="20">
        <v>15</v>
      </c>
      <c r="I31" s="203">
        <v>15</v>
      </c>
      <c r="J31" s="203">
        <v>20</v>
      </c>
      <c r="K31" s="203">
        <v>35</v>
      </c>
      <c r="L31" s="203">
        <v>0</v>
      </c>
      <c r="M31" s="20"/>
      <c r="N31" s="202">
        <f t="shared" si="3"/>
        <v>24</v>
      </c>
      <c r="O31" s="202">
        <f t="shared" si="3"/>
        <v>5</v>
      </c>
    </row>
    <row r="32" spans="1:19" ht="15">
      <c r="A32" s="209"/>
      <c r="B32" s="209"/>
      <c r="C32" s="209"/>
      <c r="D32" s="209"/>
      <c r="E32" s="209"/>
      <c r="F32" s="209"/>
      <c r="G32" s="206"/>
      <c r="H32" s="212"/>
      <c r="I32" s="209"/>
      <c r="J32" s="212"/>
      <c r="K32" s="209"/>
      <c r="L32" s="206"/>
      <c r="M32" s="209"/>
      <c r="N32" s="209"/>
      <c r="O32" s="209"/>
      <c r="P32" s="209"/>
      <c r="Q32" s="209"/>
      <c r="R32" s="209"/>
      <c r="S32" s="209"/>
    </row>
    <row r="33" spans="1:9" ht="15">
      <c r="A33" s="387"/>
      <c r="B33" s="387"/>
      <c r="C33" s="387"/>
      <c r="D33" s="388" t="s">
        <v>358</v>
      </c>
      <c r="E33" s="389"/>
      <c r="F33" s="389"/>
      <c r="G33" s="390"/>
      <c r="H33" s="240"/>
      <c r="I33" s="240"/>
    </row>
    <row r="34" spans="1:10" ht="15">
      <c r="A34" s="387"/>
      <c r="B34" s="387"/>
      <c r="C34" s="387"/>
      <c r="D34" s="391" t="s">
        <v>28</v>
      </c>
      <c r="E34" s="391"/>
      <c r="F34" s="391" t="s">
        <v>17</v>
      </c>
      <c r="G34" s="391"/>
      <c r="H34" s="239"/>
      <c r="I34" s="239"/>
      <c r="J34" s="239"/>
    </row>
    <row r="35" spans="1:10" ht="15">
      <c r="A35" s="387"/>
      <c r="B35" s="387"/>
      <c r="C35" s="387"/>
      <c r="D35" s="193" t="s">
        <v>359</v>
      </c>
      <c r="E35" s="193" t="s">
        <v>170</v>
      </c>
      <c r="F35" s="193" t="s">
        <v>359</v>
      </c>
      <c r="G35" s="193" t="s">
        <v>170</v>
      </c>
      <c r="H35" s="239"/>
      <c r="I35" s="239"/>
      <c r="J35" s="239"/>
    </row>
    <row r="36" spans="1:10" ht="15">
      <c r="A36" s="387" t="s">
        <v>400</v>
      </c>
      <c r="B36" s="387"/>
      <c r="C36" s="387"/>
      <c r="D36" s="193">
        <v>21906.502</v>
      </c>
      <c r="E36" s="193"/>
      <c r="F36" s="193">
        <v>20978.017</v>
      </c>
      <c r="G36" s="193"/>
      <c r="H36" s="239"/>
      <c r="I36" s="239"/>
      <c r="J36" s="239"/>
    </row>
    <row r="37" spans="1:10" ht="15">
      <c r="A37" s="387" t="s">
        <v>401</v>
      </c>
      <c r="B37" s="387"/>
      <c r="C37" s="387"/>
      <c r="D37" s="193">
        <v>21909.745</v>
      </c>
      <c r="E37" s="193"/>
      <c r="F37" s="193">
        <v>20980.573</v>
      </c>
      <c r="G37" s="193"/>
      <c r="H37" s="239"/>
      <c r="I37" s="239"/>
      <c r="J37" s="239"/>
    </row>
  </sheetData>
  <sheetProtection/>
  <mergeCells count="15">
    <mergeCell ref="N4:N6"/>
    <mergeCell ref="O4:O6"/>
    <mergeCell ref="A35:C35"/>
    <mergeCell ref="A36:C36"/>
    <mergeCell ref="A37:C37"/>
    <mergeCell ref="D33:G33"/>
    <mergeCell ref="D34:E34"/>
    <mergeCell ref="F34:G34"/>
    <mergeCell ref="A33:C33"/>
    <mergeCell ref="A34:C34"/>
    <mergeCell ref="B2:F2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5">
      <c r="A1" s="205" t="s">
        <v>393</v>
      </c>
      <c r="B1" s="6"/>
      <c r="C1" s="280"/>
      <c r="D1" s="6"/>
      <c r="E1" s="6"/>
      <c r="F1" s="6"/>
      <c r="G1" s="6"/>
      <c r="H1" s="6"/>
      <c r="I1" s="6"/>
      <c r="J1" s="207"/>
      <c r="K1" s="208"/>
      <c r="L1" s="209" t="s">
        <v>0</v>
      </c>
      <c r="M1" s="209"/>
      <c r="N1" s="209"/>
      <c r="O1" s="209"/>
      <c r="P1" s="6"/>
      <c r="Q1" s="6"/>
    </row>
    <row r="2" spans="1:17" ht="15">
      <c r="A2" s="209"/>
      <c r="B2" s="280" t="s">
        <v>383</v>
      </c>
      <c r="C2" s="280"/>
      <c r="D2" s="6"/>
      <c r="E2" s="6"/>
      <c r="F2" s="6"/>
      <c r="G2" s="6"/>
      <c r="H2" s="6"/>
      <c r="I2" s="209" t="s">
        <v>357</v>
      </c>
      <c r="J2" s="207"/>
      <c r="K2" s="208"/>
      <c r="L2" s="209"/>
      <c r="M2" s="209"/>
      <c r="N2" s="209"/>
      <c r="O2" s="209"/>
      <c r="P2" s="6"/>
      <c r="Q2" s="6"/>
    </row>
    <row r="3" spans="1:17" ht="15">
      <c r="A3" s="209"/>
      <c r="B3" s="280"/>
      <c r="C3" s="280"/>
      <c r="D3" s="6"/>
      <c r="E3" s="6"/>
      <c r="F3" s="6"/>
      <c r="G3" s="6"/>
      <c r="H3" s="6"/>
      <c r="I3" s="6"/>
      <c r="J3" s="207"/>
      <c r="K3" s="208"/>
      <c r="L3" s="208"/>
      <c r="M3" s="208"/>
      <c r="N3" s="209"/>
      <c r="O3" s="209"/>
      <c r="P3" s="6"/>
      <c r="Q3" s="6"/>
    </row>
    <row r="4" spans="1:17" ht="15">
      <c r="A4" s="437" t="s">
        <v>1</v>
      </c>
      <c r="B4" s="437" t="s">
        <v>11</v>
      </c>
      <c r="C4" s="258" t="s">
        <v>384</v>
      </c>
      <c r="D4" s="259" t="s">
        <v>385</v>
      </c>
      <c r="E4" s="259" t="s">
        <v>254</v>
      </c>
      <c r="F4" s="259" t="s">
        <v>281</v>
      </c>
      <c r="G4" s="259" t="s">
        <v>283</v>
      </c>
      <c r="H4" s="259" t="s">
        <v>43</v>
      </c>
      <c r="I4" s="259" t="s">
        <v>252</v>
      </c>
      <c r="J4" s="259" t="s">
        <v>258</v>
      </c>
      <c r="K4" s="259" t="s">
        <v>250</v>
      </c>
      <c r="L4" s="259" t="s">
        <v>386</v>
      </c>
      <c r="M4" s="258" t="s">
        <v>387</v>
      </c>
      <c r="N4" s="437" t="s">
        <v>1</v>
      </c>
      <c r="O4" s="437" t="s">
        <v>11</v>
      </c>
      <c r="P4" s="6"/>
      <c r="Q4" s="6"/>
    </row>
    <row r="5" spans="1:17" ht="15">
      <c r="A5" s="438"/>
      <c r="B5" s="438"/>
      <c r="C5" s="203"/>
      <c r="D5" s="20"/>
      <c r="E5" s="203"/>
      <c r="F5" s="20"/>
      <c r="G5" s="20"/>
      <c r="H5" s="203"/>
      <c r="I5" s="203"/>
      <c r="J5" s="203"/>
      <c r="K5" s="20"/>
      <c r="L5" s="20"/>
      <c r="M5" s="20"/>
      <c r="N5" s="438"/>
      <c r="O5" s="438"/>
      <c r="P5" s="6"/>
      <c r="Q5" s="6"/>
    </row>
    <row r="6" spans="1:17" ht="15">
      <c r="A6" s="439"/>
      <c r="B6" s="439"/>
      <c r="C6" s="203" t="s">
        <v>5</v>
      </c>
      <c r="D6" s="20" t="s">
        <v>5</v>
      </c>
      <c r="E6" s="203" t="s">
        <v>5</v>
      </c>
      <c r="F6" s="20" t="s">
        <v>5</v>
      </c>
      <c r="G6" s="20" t="s">
        <v>5</v>
      </c>
      <c r="H6" s="203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203" t="s">
        <v>5</v>
      </c>
      <c r="N6" s="439"/>
      <c r="O6" s="439"/>
      <c r="P6" s="6"/>
      <c r="Q6" s="6"/>
    </row>
    <row r="7" spans="1:17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3"/>
      <c r="K7" s="203"/>
      <c r="L7" s="20"/>
      <c r="M7" s="20"/>
      <c r="N7" s="202">
        <v>0</v>
      </c>
      <c r="O7" s="202">
        <v>5</v>
      </c>
      <c r="P7" s="6"/>
      <c r="Q7" s="6"/>
    </row>
    <row r="8" spans="1:17" ht="15">
      <c r="A8" s="202">
        <v>1</v>
      </c>
      <c r="B8" s="202">
        <v>6</v>
      </c>
      <c r="C8" s="203"/>
      <c r="D8" s="20"/>
      <c r="E8" s="203"/>
      <c r="F8" s="203"/>
      <c r="G8" s="203"/>
      <c r="H8" s="203"/>
      <c r="I8" s="203"/>
      <c r="J8" s="203"/>
      <c r="K8" s="203"/>
      <c r="L8" s="20"/>
      <c r="M8" s="259"/>
      <c r="N8" s="202">
        <v>1</v>
      </c>
      <c r="O8" s="202">
        <v>6</v>
      </c>
      <c r="P8" s="6"/>
      <c r="Q8" s="6"/>
    </row>
    <row r="9" spans="1:17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3"/>
      <c r="K9" s="203"/>
      <c r="L9" s="20"/>
      <c r="M9" s="259"/>
      <c r="N9" s="202">
        <v>2</v>
      </c>
      <c r="O9" s="202">
        <v>7</v>
      </c>
      <c r="P9" s="267"/>
      <c r="Q9" s="6"/>
    </row>
    <row r="10" spans="1:17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3"/>
      <c r="K10" s="203"/>
      <c r="L10" s="20"/>
      <c r="M10" s="259"/>
      <c r="N10" s="202">
        <v>3</v>
      </c>
      <c r="O10" s="202">
        <v>8</v>
      </c>
      <c r="P10" s="6"/>
      <c r="Q10" s="6"/>
    </row>
    <row r="11" spans="1:17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3"/>
      <c r="K11" s="203"/>
      <c r="L11" s="20"/>
      <c r="M11" s="259"/>
      <c r="N11" s="202">
        <f aca="true" t="shared" si="1" ref="N11:O26">N10+1</f>
        <v>4</v>
      </c>
      <c r="O11" s="202">
        <f t="shared" si="1"/>
        <v>9</v>
      </c>
      <c r="P11" s="6"/>
      <c r="Q11" s="6"/>
    </row>
    <row r="12" spans="1:17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3"/>
      <c r="K12" s="203"/>
      <c r="L12" s="20"/>
      <c r="M12" s="259"/>
      <c r="N12" s="204">
        <f t="shared" si="1"/>
        <v>5</v>
      </c>
      <c r="O12" s="204">
        <f t="shared" si="1"/>
        <v>10</v>
      </c>
      <c r="P12" s="6"/>
      <c r="Q12" s="6"/>
    </row>
    <row r="13" spans="1:17" ht="15">
      <c r="A13" s="202">
        <f t="shared" si="0"/>
        <v>6</v>
      </c>
      <c r="B13" s="202">
        <f t="shared" si="0"/>
        <v>11</v>
      </c>
      <c r="C13" s="203">
        <v>95</v>
      </c>
      <c r="D13" s="20">
        <v>0</v>
      </c>
      <c r="E13" s="203">
        <v>5</v>
      </c>
      <c r="F13" s="203">
        <v>2</v>
      </c>
      <c r="G13" s="203">
        <v>10</v>
      </c>
      <c r="H13" s="203">
        <v>40</v>
      </c>
      <c r="I13" s="203">
        <v>60</v>
      </c>
      <c r="J13" s="203">
        <v>40</v>
      </c>
      <c r="K13" s="203">
        <v>110</v>
      </c>
      <c r="L13" s="20">
        <v>60</v>
      </c>
      <c r="M13" s="259">
        <v>0</v>
      </c>
      <c r="N13" s="202">
        <f t="shared" si="1"/>
        <v>6</v>
      </c>
      <c r="O13" s="202">
        <f t="shared" si="1"/>
        <v>11</v>
      </c>
      <c r="P13" s="6"/>
      <c r="Q13" s="6"/>
    </row>
    <row r="14" spans="1:17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3"/>
      <c r="I14" s="203"/>
      <c r="J14" s="203"/>
      <c r="K14" s="203"/>
      <c r="L14" s="20"/>
      <c r="M14" s="259"/>
      <c r="N14" s="202">
        <f t="shared" si="1"/>
        <v>7</v>
      </c>
      <c r="O14" s="202">
        <f t="shared" si="1"/>
        <v>12</v>
      </c>
      <c r="P14" s="6"/>
      <c r="Q14" s="6"/>
    </row>
    <row r="15" spans="1:17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3"/>
      <c r="K15" s="203"/>
      <c r="L15" s="20"/>
      <c r="M15" s="259"/>
      <c r="N15" s="202">
        <f t="shared" si="1"/>
        <v>8</v>
      </c>
      <c r="O15" s="202">
        <f t="shared" si="1"/>
        <v>13</v>
      </c>
      <c r="P15" s="6"/>
      <c r="Q15" s="6"/>
    </row>
    <row r="16" spans="1:17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3"/>
      <c r="K16" s="203"/>
      <c r="L16" s="20"/>
      <c r="M16" s="259"/>
      <c r="N16" s="202">
        <f t="shared" si="1"/>
        <v>9</v>
      </c>
      <c r="O16" s="202">
        <f t="shared" si="1"/>
        <v>14</v>
      </c>
      <c r="P16" s="6"/>
      <c r="Q16" s="6"/>
    </row>
    <row r="17" spans="1:17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3"/>
      <c r="I17" s="203"/>
      <c r="J17" s="203"/>
      <c r="K17" s="203"/>
      <c r="L17" s="20"/>
      <c r="M17" s="259"/>
      <c r="N17" s="202">
        <f t="shared" si="1"/>
        <v>10</v>
      </c>
      <c r="O17" s="202">
        <f t="shared" si="1"/>
        <v>15</v>
      </c>
      <c r="P17" s="6"/>
      <c r="Q17" s="6"/>
    </row>
    <row r="18" spans="1:17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3"/>
      <c r="K18" s="203"/>
      <c r="L18" s="20"/>
      <c r="M18" s="259"/>
      <c r="N18" s="202">
        <f t="shared" si="1"/>
        <v>11</v>
      </c>
      <c r="O18" s="202">
        <f t="shared" si="1"/>
        <v>16</v>
      </c>
      <c r="P18" s="6"/>
      <c r="Q18" s="6"/>
    </row>
    <row r="19" spans="1:17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3"/>
      <c r="K19" s="203"/>
      <c r="L19" s="20"/>
      <c r="M19" s="259"/>
      <c r="N19" s="204">
        <f t="shared" si="1"/>
        <v>12</v>
      </c>
      <c r="O19" s="204">
        <f t="shared" si="1"/>
        <v>17</v>
      </c>
      <c r="P19" s="6"/>
      <c r="Q19" s="6"/>
    </row>
    <row r="20" spans="1:17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3"/>
      <c r="K20" s="203"/>
      <c r="L20" s="20"/>
      <c r="M20" s="259"/>
      <c r="N20" s="202">
        <f t="shared" si="1"/>
        <v>13</v>
      </c>
      <c r="O20" s="202">
        <f t="shared" si="1"/>
        <v>18</v>
      </c>
      <c r="P20" s="6"/>
      <c r="Q20" s="6"/>
    </row>
    <row r="21" spans="1:17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3"/>
      <c r="K21" s="203"/>
      <c r="L21" s="20"/>
      <c r="M21" s="259"/>
      <c r="N21" s="202">
        <f t="shared" si="1"/>
        <v>14</v>
      </c>
      <c r="O21" s="202">
        <f t="shared" si="1"/>
        <v>19</v>
      </c>
      <c r="P21" s="6"/>
      <c r="Q21" s="6"/>
    </row>
    <row r="22" spans="1:17" ht="15">
      <c r="A22" s="204">
        <f t="shared" si="0"/>
        <v>15</v>
      </c>
      <c r="B22" s="204">
        <f t="shared" si="0"/>
        <v>20</v>
      </c>
      <c r="C22" s="203">
        <v>75</v>
      </c>
      <c r="D22" s="203">
        <v>0</v>
      </c>
      <c r="E22" s="203">
        <v>5</v>
      </c>
      <c r="F22" s="203">
        <v>5</v>
      </c>
      <c r="G22" s="203">
        <v>30</v>
      </c>
      <c r="H22" s="203">
        <v>50</v>
      </c>
      <c r="I22" s="203">
        <v>85</v>
      </c>
      <c r="J22" s="203">
        <v>60</v>
      </c>
      <c r="K22" s="203">
        <v>140</v>
      </c>
      <c r="L22" s="203">
        <v>50</v>
      </c>
      <c r="M22" s="258">
        <v>0</v>
      </c>
      <c r="N22" s="204">
        <f t="shared" si="1"/>
        <v>15</v>
      </c>
      <c r="O22" s="204">
        <f t="shared" si="1"/>
        <v>20</v>
      </c>
      <c r="P22" s="6"/>
      <c r="Q22" s="6"/>
    </row>
    <row r="23" spans="1:17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3"/>
      <c r="K23" s="203"/>
      <c r="L23" s="20"/>
      <c r="M23" s="259"/>
      <c r="N23" s="202">
        <f t="shared" si="1"/>
        <v>16</v>
      </c>
      <c r="O23" s="202">
        <f t="shared" si="1"/>
        <v>21</v>
      </c>
      <c r="P23" s="6"/>
      <c r="Q23" s="6"/>
    </row>
    <row r="24" spans="1:17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3"/>
      <c r="K24" s="203"/>
      <c r="L24" s="20"/>
      <c r="M24" s="259"/>
      <c r="N24" s="202">
        <f t="shared" si="1"/>
        <v>17</v>
      </c>
      <c r="O24" s="202">
        <f t="shared" si="1"/>
        <v>22</v>
      </c>
      <c r="P24" s="6"/>
      <c r="Q24" s="6"/>
    </row>
    <row r="25" spans="1:17" ht="15">
      <c r="A25" s="202">
        <f t="shared" si="0"/>
        <v>18</v>
      </c>
      <c r="B25" s="202">
        <f t="shared" si="0"/>
        <v>23</v>
      </c>
      <c r="C25" s="203">
        <v>50</v>
      </c>
      <c r="D25" s="20">
        <v>0</v>
      </c>
      <c r="E25" s="203">
        <v>5</v>
      </c>
      <c r="F25" s="203">
        <v>0</v>
      </c>
      <c r="G25" s="203">
        <v>10</v>
      </c>
      <c r="H25" s="203">
        <v>30</v>
      </c>
      <c r="I25" s="203">
        <v>50</v>
      </c>
      <c r="J25" s="203">
        <v>25</v>
      </c>
      <c r="K25" s="203">
        <v>90</v>
      </c>
      <c r="L25" s="20">
        <v>25</v>
      </c>
      <c r="M25" s="259">
        <v>0</v>
      </c>
      <c r="N25" s="202">
        <f t="shared" si="1"/>
        <v>18</v>
      </c>
      <c r="O25" s="202">
        <f t="shared" si="1"/>
        <v>23</v>
      </c>
      <c r="P25" s="6"/>
      <c r="Q25" s="6"/>
    </row>
    <row r="26" spans="1:17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3"/>
      <c r="K26" s="203"/>
      <c r="L26" s="20"/>
      <c r="M26" s="259"/>
      <c r="N26" s="202">
        <f t="shared" si="1"/>
        <v>19</v>
      </c>
      <c r="O26" s="202">
        <f t="shared" si="1"/>
        <v>24</v>
      </c>
      <c r="P26" s="6"/>
      <c r="Q26" s="6"/>
    </row>
    <row r="27" spans="1:17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3"/>
      <c r="K27" s="203"/>
      <c r="L27" s="20"/>
      <c r="M27" s="20"/>
      <c r="N27" s="202">
        <v>20</v>
      </c>
      <c r="O27" s="202">
        <v>1</v>
      </c>
      <c r="P27" s="6"/>
      <c r="Q27" s="6"/>
    </row>
    <row r="28" spans="1:17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3"/>
      <c r="K28" s="203"/>
      <c r="L28" s="20"/>
      <c r="M28" s="20"/>
      <c r="N28" s="202">
        <f aca="true" t="shared" si="3" ref="N28:O31">N27+1</f>
        <v>21</v>
      </c>
      <c r="O28" s="202">
        <f t="shared" si="3"/>
        <v>2</v>
      </c>
      <c r="P28" s="6"/>
      <c r="Q28" s="6"/>
    </row>
    <row r="29" spans="1:17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3"/>
      <c r="K29" s="203"/>
      <c r="L29" s="20"/>
      <c r="M29" s="20"/>
      <c r="N29" s="202">
        <f t="shared" si="3"/>
        <v>22</v>
      </c>
      <c r="O29" s="202">
        <f t="shared" si="3"/>
        <v>3</v>
      </c>
      <c r="P29" s="6"/>
      <c r="Q29" s="6"/>
    </row>
    <row r="30" spans="1:17" ht="15">
      <c r="A30" s="204">
        <f t="shared" si="2"/>
        <v>23</v>
      </c>
      <c r="B30" s="204">
        <f t="shared" si="2"/>
        <v>4</v>
      </c>
      <c r="C30" s="203">
        <v>50</v>
      </c>
      <c r="D30" s="20">
        <v>0</v>
      </c>
      <c r="E30" s="203">
        <v>0</v>
      </c>
      <c r="F30" s="203">
        <v>0</v>
      </c>
      <c r="G30" s="203">
        <v>10</v>
      </c>
      <c r="H30" s="203">
        <v>32</v>
      </c>
      <c r="I30" s="203">
        <v>50</v>
      </c>
      <c r="J30" s="203">
        <v>25</v>
      </c>
      <c r="K30" s="203">
        <v>90</v>
      </c>
      <c r="L30" s="20">
        <v>20</v>
      </c>
      <c r="M30" s="20">
        <v>0</v>
      </c>
      <c r="N30" s="204">
        <f t="shared" si="3"/>
        <v>23</v>
      </c>
      <c r="O30" s="204">
        <f t="shared" si="3"/>
        <v>4</v>
      </c>
      <c r="P30" s="6"/>
      <c r="Q30" s="6"/>
    </row>
    <row r="31" spans="1:17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3"/>
      <c r="K31" s="203"/>
      <c r="L31" s="20"/>
      <c r="M31" s="20"/>
      <c r="N31" s="202">
        <f t="shared" si="3"/>
        <v>24</v>
      </c>
      <c r="O31" s="202">
        <f t="shared" si="3"/>
        <v>5</v>
      </c>
      <c r="P31" s="6"/>
      <c r="Q31" s="6"/>
    </row>
  </sheetData>
  <sheetProtection/>
  <mergeCells count="4">
    <mergeCell ref="A4:A6"/>
    <mergeCell ref="B4:B6"/>
    <mergeCell ref="N4:N6"/>
    <mergeCell ref="O4:O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3" ht="15">
      <c r="A1" s="205" t="s">
        <v>393</v>
      </c>
      <c r="B1" s="6"/>
      <c r="C1" s="280"/>
      <c r="D1" s="6"/>
      <c r="E1" s="6"/>
      <c r="F1" s="6"/>
      <c r="G1" s="6"/>
      <c r="H1" s="6"/>
      <c r="I1" s="6"/>
      <c r="J1" s="207"/>
      <c r="K1" s="209"/>
      <c r="L1" s="209"/>
      <c r="M1" s="6"/>
    </row>
    <row r="2" spans="1:13" ht="15">
      <c r="A2" s="209"/>
      <c r="B2" s="281" t="s">
        <v>392</v>
      </c>
      <c r="C2" s="280"/>
      <c r="D2" s="6"/>
      <c r="E2" s="6"/>
      <c r="F2" s="6"/>
      <c r="G2" s="6"/>
      <c r="H2" s="6"/>
      <c r="I2" s="209" t="s">
        <v>357</v>
      </c>
      <c r="J2" s="207"/>
      <c r="K2" s="209"/>
      <c r="L2" s="209"/>
      <c r="M2" s="6"/>
    </row>
    <row r="3" spans="1:13" ht="15">
      <c r="A3" s="209"/>
      <c r="B3" s="280"/>
      <c r="C3" s="280"/>
      <c r="D3" s="6"/>
      <c r="E3" s="6"/>
      <c r="F3" s="6"/>
      <c r="G3" s="6"/>
      <c r="H3" s="6"/>
      <c r="I3" s="6"/>
      <c r="J3" s="207"/>
      <c r="K3" s="209"/>
      <c r="L3" s="209"/>
      <c r="M3" s="6"/>
    </row>
    <row r="4" spans="1:13" ht="15">
      <c r="A4" s="381" t="s">
        <v>1</v>
      </c>
      <c r="B4" s="381" t="s">
        <v>11</v>
      </c>
      <c r="C4" s="258" t="s">
        <v>388</v>
      </c>
      <c r="D4" s="259" t="s">
        <v>43</v>
      </c>
      <c r="E4" s="259" t="s">
        <v>281</v>
      </c>
      <c r="F4" s="259" t="s">
        <v>389</v>
      </c>
      <c r="G4" s="259" t="s">
        <v>283</v>
      </c>
      <c r="H4" s="259" t="s">
        <v>253</v>
      </c>
      <c r="I4" s="259" t="s">
        <v>262</v>
      </c>
      <c r="J4" s="259" t="s">
        <v>255</v>
      </c>
      <c r="K4" s="381" t="s">
        <v>1</v>
      </c>
      <c r="L4" s="381" t="s">
        <v>11</v>
      </c>
      <c r="M4" s="6"/>
    </row>
    <row r="5" spans="1:13" ht="15">
      <c r="A5" s="381"/>
      <c r="B5" s="381"/>
      <c r="C5" s="203"/>
      <c r="D5" s="20"/>
      <c r="E5" s="203"/>
      <c r="F5" s="20"/>
      <c r="G5" s="20"/>
      <c r="H5" s="203"/>
      <c r="I5" s="203"/>
      <c r="J5" s="203"/>
      <c r="K5" s="381"/>
      <c r="L5" s="381"/>
      <c r="M5" s="6"/>
    </row>
    <row r="6" spans="1:13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381"/>
      <c r="L6" s="381"/>
      <c r="M6" s="6"/>
    </row>
    <row r="7" spans="1:13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3"/>
      <c r="K7" s="202">
        <v>0</v>
      </c>
      <c r="L7" s="202">
        <v>5</v>
      </c>
      <c r="M7" s="6"/>
    </row>
    <row r="8" spans="1:13" ht="15">
      <c r="A8" s="202">
        <v>1</v>
      </c>
      <c r="B8" s="202">
        <v>6</v>
      </c>
      <c r="C8" s="203"/>
      <c r="D8" s="20"/>
      <c r="E8" s="203"/>
      <c r="F8" s="203"/>
      <c r="G8" s="203"/>
      <c r="H8" s="203"/>
      <c r="I8" s="203"/>
      <c r="J8" s="203"/>
      <c r="K8" s="202">
        <v>1</v>
      </c>
      <c r="L8" s="202">
        <v>6</v>
      </c>
      <c r="M8" s="6"/>
    </row>
    <row r="9" spans="1:13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3"/>
      <c r="K9" s="202">
        <v>2</v>
      </c>
      <c r="L9" s="202">
        <v>7</v>
      </c>
      <c r="M9" s="267"/>
    </row>
    <row r="10" spans="1:13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3"/>
      <c r="K10" s="202">
        <v>3</v>
      </c>
      <c r="L10" s="202">
        <v>8</v>
      </c>
      <c r="M10" s="6"/>
    </row>
    <row r="11" spans="1:13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3"/>
      <c r="K11" s="202">
        <f aca="true" t="shared" si="1" ref="K11:L26">K10+1</f>
        <v>4</v>
      </c>
      <c r="L11" s="202">
        <f t="shared" si="1"/>
        <v>9</v>
      </c>
      <c r="M11" s="6"/>
    </row>
    <row r="12" spans="1:13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3"/>
      <c r="K12" s="204">
        <f t="shared" si="1"/>
        <v>5</v>
      </c>
      <c r="L12" s="204">
        <f t="shared" si="1"/>
        <v>10</v>
      </c>
      <c r="M12" s="6"/>
    </row>
    <row r="13" spans="1:13" ht="15">
      <c r="A13" s="202">
        <f t="shared" si="0"/>
        <v>6</v>
      </c>
      <c r="B13" s="202">
        <f t="shared" si="0"/>
        <v>11</v>
      </c>
      <c r="C13" s="203">
        <v>0</v>
      </c>
      <c r="D13" s="20" t="s">
        <v>379</v>
      </c>
      <c r="E13" s="203">
        <v>15</v>
      </c>
      <c r="F13" s="203">
        <v>150</v>
      </c>
      <c r="G13" s="203">
        <v>90</v>
      </c>
      <c r="H13" s="203" t="s">
        <v>379</v>
      </c>
      <c r="I13" s="203" t="s">
        <v>379</v>
      </c>
      <c r="J13" s="203">
        <v>50</v>
      </c>
      <c r="K13" s="202">
        <f t="shared" si="1"/>
        <v>6</v>
      </c>
      <c r="L13" s="202">
        <f t="shared" si="1"/>
        <v>11</v>
      </c>
      <c r="M13" s="6"/>
    </row>
    <row r="14" spans="1:13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3"/>
      <c r="I14" s="203"/>
      <c r="J14" s="203"/>
      <c r="K14" s="202">
        <f t="shared" si="1"/>
        <v>7</v>
      </c>
      <c r="L14" s="202">
        <f t="shared" si="1"/>
        <v>12</v>
      </c>
      <c r="M14" s="6"/>
    </row>
    <row r="15" spans="1:13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3"/>
      <c r="K15" s="202">
        <f t="shared" si="1"/>
        <v>8</v>
      </c>
      <c r="L15" s="202">
        <f t="shared" si="1"/>
        <v>13</v>
      </c>
      <c r="M15" s="6"/>
    </row>
    <row r="16" spans="1:13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3"/>
      <c r="K16" s="202">
        <f t="shared" si="1"/>
        <v>9</v>
      </c>
      <c r="L16" s="202">
        <f t="shared" si="1"/>
        <v>14</v>
      </c>
      <c r="M16" s="6"/>
    </row>
    <row r="17" spans="1:13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3"/>
      <c r="I17" s="203"/>
      <c r="J17" s="203"/>
      <c r="K17" s="202">
        <f t="shared" si="1"/>
        <v>10</v>
      </c>
      <c r="L17" s="202">
        <f t="shared" si="1"/>
        <v>15</v>
      </c>
      <c r="M17" s="6"/>
    </row>
    <row r="18" spans="1:13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3"/>
      <c r="K18" s="202">
        <f t="shared" si="1"/>
        <v>11</v>
      </c>
      <c r="L18" s="202">
        <f t="shared" si="1"/>
        <v>16</v>
      </c>
      <c r="M18" s="6"/>
    </row>
    <row r="19" spans="1:13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3"/>
      <c r="K19" s="204">
        <f t="shared" si="1"/>
        <v>12</v>
      </c>
      <c r="L19" s="204">
        <f t="shared" si="1"/>
        <v>17</v>
      </c>
      <c r="M19" s="6"/>
    </row>
    <row r="20" spans="1:13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3"/>
      <c r="K20" s="202">
        <f t="shared" si="1"/>
        <v>13</v>
      </c>
      <c r="L20" s="202">
        <f t="shared" si="1"/>
        <v>18</v>
      </c>
      <c r="M20" s="6"/>
    </row>
    <row r="21" spans="1:13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3"/>
      <c r="K21" s="202">
        <f t="shared" si="1"/>
        <v>14</v>
      </c>
      <c r="L21" s="202">
        <f t="shared" si="1"/>
        <v>19</v>
      </c>
      <c r="M21" s="6"/>
    </row>
    <row r="22" spans="1:13" ht="15">
      <c r="A22" s="204">
        <f t="shared" si="0"/>
        <v>15</v>
      </c>
      <c r="B22" s="204">
        <f t="shared" si="0"/>
        <v>20</v>
      </c>
      <c r="C22" s="203">
        <v>0</v>
      </c>
      <c r="D22" s="203" t="s">
        <v>379</v>
      </c>
      <c r="E22" s="203">
        <v>5</v>
      </c>
      <c r="F22" s="203">
        <v>70</v>
      </c>
      <c r="G22" s="203">
        <v>45</v>
      </c>
      <c r="H22" s="203" t="s">
        <v>379</v>
      </c>
      <c r="I22" s="203" t="s">
        <v>379</v>
      </c>
      <c r="J22" s="203">
        <v>45</v>
      </c>
      <c r="K22" s="204">
        <f t="shared" si="1"/>
        <v>15</v>
      </c>
      <c r="L22" s="204">
        <f t="shared" si="1"/>
        <v>20</v>
      </c>
      <c r="M22" s="6"/>
    </row>
    <row r="23" spans="1:13" ht="15">
      <c r="A23" s="202">
        <f t="shared" si="0"/>
        <v>16</v>
      </c>
      <c r="B23" s="202">
        <f t="shared" si="0"/>
        <v>21</v>
      </c>
      <c r="C23" s="203">
        <v>0</v>
      </c>
      <c r="D23" s="20" t="s">
        <v>379</v>
      </c>
      <c r="E23" s="203">
        <v>0</v>
      </c>
      <c r="F23" s="203">
        <v>70</v>
      </c>
      <c r="G23" s="203">
        <v>45</v>
      </c>
      <c r="H23" s="203" t="s">
        <v>379</v>
      </c>
      <c r="I23" s="203" t="s">
        <v>379</v>
      </c>
      <c r="J23" s="203">
        <v>45</v>
      </c>
      <c r="K23" s="202">
        <f t="shared" si="1"/>
        <v>16</v>
      </c>
      <c r="L23" s="202">
        <f t="shared" si="1"/>
        <v>21</v>
      </c>
      <c r="M23" s="6"/>
    </row>
    <row r="24" spans="1:13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3"/>
      <c r="K24" s="202">
        <f t="shared" si="1"/>
        <v>17</v>
      </c>
      <c r="L24" s="202">
        <f t="shared" si="1"/>
        <v>22</v>
      </c>
      <c r="M24" s="6"/>
    </row>
    <row r="25" spans="1:13" ht="15">
      <c r="A25" s="202">
        <f t="shared" si="0"/>
        <v>18</v>
      </c>
      <c r="B25" s="202">
        <f t="shared" si="0"/>
        <v>23</v>
      </c>
      <c r="C25" s="203"/>
      <c r="D25" s="20"/>
      <c r="E25" s="203"/>
      <c r="F25" s="203"/>
      <c r="G25" s="203"/>
      <c r="H25" s="203"/>
      <c r="I25" s="203"/>
      <c r="J25" s="203"/>
      <c r="K25" s="202">
        <f t="shared" si="1"/>
        <v>18</v>
      </c>
      <c r="L25" s="202">
        <f t="shared" si="1"/>
        <v>23</v>
      </c>
      <c r="M25" s="6"/>
    </row>
    <row r="26" spans="1:13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3"/>
      <c r="K26" s="202">
        <f t="shared" si="1"/>
        <v>19</v>
      </c>
      <c r="L26" s="202">
        <f t="shared" si="1"/>
        <v>24</v>
      </c>
      <c r="M26" s="6"/>
    </row>
    <row r="27" spans="1:13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3"/>
      <c r="K27" s="202">
        <v>20</v>
      </c>
      <c r="L27" s="202">
        <v>1</v>
      </c>
      <c r="M27" s="6"/>
    </row>
    <row r="28" spans="1:13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3"/>
      <c r="K28" s="202">
        <f aca="true" t="shared" si="3" ref="K28:L31">K27+1</f>
        <v>21</v>
      </c>
      <c r="L28" s="202">
        <f t="shared" si="3"/>
        <v>2</v>
      </c>
      <c r="M28" s="6"/>
    </row>
    <row r="29" spans="1:13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3"/>
      <c r="K29" s="202">
        <f t="shared" si="3"/>
        <v>22</v>
      </c>
      <c r="L29" s="202">
        <f t="shared" si="3"/>
        <v>3</v>
      </c>
      <c r="M29" s="6"/>
    </row>
    <row r="30" spans="1:13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3"/>
      <c r="K30" s="204">
        <f t="shared" si="3"/>
        <v>23</v>
      </c>
      <c r="L30" s="204">
        <f t="shared" si="3"/>
        <v>4</v>
      </c>
      <c r="M30" s="6"/>
    </row>
    <row r="31" spans="1:13" ht="15">
      <c r="A31" s="202">
        <f t="shared" si="2"/>
        <v>24</v>
      </c>
      <c r="B31" s="202">
        <f t="shared" si="2"/>
        <v>5</v>
      </c>
      <c r="C31" s="203">
        <v>0</v>
      </c>
      <c r="D31" s="20" t="s">
        <v>379</v>
      </c>
      <c r="E31" s="203">
        <v>0</v>
      </c>
      <c r="F31" s="203">
        <v>0</v>
      </c>
      <c r="G31" s="203">
        <v>35</v>
      </c>
      <c r="H31" s="203" t="s">
        <v>379</v>
      </c>
      <c r="I31" s="203" t="s">
        <v>379</v>
      </c>
      <c r="J31" s="203">
        <v>10</v>
      </c>
      <c r="K31" s="202">
        <f t="shared" si="3"/>
        <v>24</v>
      </c>
      <c r="L31" s="202">
        <f t="shared" si="3"/>
        <v>5</v>
      </c>
      <c r="M31" s="6"/>
    </row>
    <row r="32" spans="1:13" ht="15">
      <c r="A32" s="209"/>
      <c r="B32" s="209"/>
      <c r="C32" s="280"/>
      <c r="D32" s="212"/>
      <c r="E32" s="209"/>
      <c r="F32" s="212"/>
      <c r="G32" s="212"/>
      <c r="H32" s="209"/>
      <c r="I32" s="280"/>
      <c r="J32" s="207"/>
      <c r="K32" s="209"/>
      <c r="L32" s="209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14" sqref="M14"/>
    </sheetView>
  </sheetViews>
  <sheetFormatPr defaultColWidth="9.140625" defaultRowHeight="15"/>
  <sheetData>
    <row r="1" spans="1:16" ht="15">
      <c r="A1" s="205" t="s">
        <v>393</v>
      </c>
      <c r="B1" s="6"/>
      <c r="C1" s="280"/>
      <c r="D1" s="6"/>
      <c r="E1" s="6"/>
      <c r="F1" s="6"/>
      <c r="G1" s="6"/>
      <c r="H1" s="6"/>
      <c r="I1" s="6"/>
      <c r="J1" s="207"/>
      <c r="K1" s="208"/>
      <c r="L1" s="209" t="s">
        <v>0</v>
      </c>
      <c r="M1" s="209"/>
      <c r="N1" s="209"/>
      <c r="O1" s="209"/>
      <c r="P1" s="6"/>
    </row>
    <row r="2" spans="1:16" ht="15">
      <c r="A2" s="209"/>
      <c r="B2" s="280" t="s">
        <v>390</v>
      </c>
      <c r="C2" s="280"/>
      <c r="D2" s="6"/>
      <c r="E2" s="6"/>
      <c r="F2" s="6"/>
      <c r="G2" s="6"/>
      <c r="H2" s="6"/>
      <c r="I2" s="209" t="s">
        <v>357</v>
      </c>
      <c r="J2" s="207"/>
      <c r="K2" s="208"/>
      <c r="L2" s="209"/>
      <c r="M2" s="209"/>
      <c r="N2" s="209"/>
      <c r="O2" s="209"/>
      <c r="P2" s="6"/>
    </row>
    <row r="3" spans="1:16" ht="15">
      <c r="A3" s="209"/>
      <c r="B3" s="280"/>
      <c r="C3" s="280"/>
      <c r="D3" s="6"/>
      <c r="E3" s="6"/>
      <c r="F3" s="6"/>
      <c r="G3" s="6"/>
      <c r="H3" s="6"/>
      <c r="I3" s="6"/>
      <c r="J3" s="207"/>
      <c r="K3" s="208"/>
      <c r="L3" s="208"/>
      <c r="M3" s="208"/>
      <c r="N3" s="209"/>
      <c r="O3" s="209"/>
      <c r="P3" s="6"/>
    </row>
    <row r="4" spans="1:16" ht="15">
      <c r="A4" s="381" t="s">
        <v>1</v>
      </c>
      <c r="B4" s="381" t="s">
        <v>11</v>
      </c>
      <c r="C4" s="258">
        <v>2</v>
      </c>
      <c r="D4" s="259">
        <v>3</v>
      </c>
      <c r="E4" s="259">
        <v>4</v>
      </c>
      <c r="F4" s="259">
        <v>5</v>
      </c>
      <c r="G4" s="259">
        <v>6</v>
      </c>
      <c r="H4" s="259">
        <v>7</v>
      </c>
      <c r="I4" s="259">
        <v>8</v>
      </c>
      <c r="J4" s="259">
        <v>9</v>
      </c>
      <c r="K4" s="259">
        <v>10</v>
      </c>
      <c r="L4" s="259">
        <v>11</v>
      </c>
      <c r="M4" s="258">
        <v>13</v>
      </c>
      <c r="N4" s="381" t="s">
        <v>1</v>
      </c>
      <c r="O4" s="381" t="s">
        <v>11</v>
      </c>
      <c r="P4" s="6"/>
    </row>
    <row r="5" spans="1:16" ht="15">
      <c r="A5" s="381"/>
      <c r="B5" s="381"/>
      <c r="C5" s="203"/>
      <c r="D5" s="20"/>
      <c r="E5" s="203"/>
      <c r="F5" s="20"/>
      <c r="G5" s="20"/>
      <c r="H5" s="203"/>
      <c r="I5" s="203"/>
      <c r="J5" s="203"/>
      <c r="K5" s="20"/>
      <c r="L5" s="20"/>
      <c r="M5" s="20"/>
      <c r="N5" s="381"/>
      <c r="O5" s="381"/>
      <c r="P5" s="6"/>
    </row>
    <row r="6" spans="1:16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0" t="s">
        <v>5</v>
      </c>
      <c r="H6" s="211" t="s">
        <v>5</v>
      </c>
      <c r="I6" s="203" t="s">
        <v>5</v>
      </c>
      <c r="J6" s="203" t="s">
        <v>5</v>
      </c>
      <c r="K6" s="203" t="s">
        <v>5</v>
      </c>
      <c r="L6" s="203" t="s">
        <v>5</v>
      </c>
      <c r="M6" s="203" t="s">
        <v>5</v>
      </c>
      <c r="N6" s="381"/>
      <c r="O6" s="381"/>
      <c r="P6" s="6"/>
    </row>
    <row r="7" spans="1:16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3"/>
      <c r="K7" s="203"/>
      <c r="L7" s="20"/>
      <c r="M7" s="20"/>
      <c r="N7" s="202">
        <v>0</v>
      </c>
      <c r="O7" s="202">
        <v>5</v>
      </c>
      <c r="P7" s="6"/>
    </row>
    <row r="8" spans="1:16" ht="15">
      <c r="A8" s="202">
        <v>1</v>
      </c>
      <c r="B8" s="202">
        <v>6</v>
      </c>
      <c r="C8" s="203"/>
      <c r="D8" s="20"/>
      <c r="E8" s="203"/>
      <c r="F8" s="203"/>
      <c r="G8" s="203"/>
      <c r="H8" s="203"/>
      <c r="I8" s="203"/>
      <c r="J8" s="203"/>
      <c r="K8" s="203"/>
      <c r="L8" s="20"/>
      <c r="M8" s="259"/>
      <c r="N8" s="202">
        <v>1</v>
      </c>
      <c r="O8" s="202">
        <v>6</v>
      </c>
      <c r="P8" s="6"/>
    </row>
    <row r="9" spans="1:16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3"/>
      <c r="K9" s="203"/>
      <c r="L9" s="20"/>
      <c r="M9" s="259"/>
      <c r="N9" s="202">
        <v>2</v>
      </c>
      <c r="O9" s="202">
        <v>7</v>
      </c>
      <c r="P9" s="267"/>
    </row>
    <row r="10" spans="1:16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3"/>
      <c r="K10" s="203"/>
      <c r="L10" s="20"/>
      <c r="M10" s="259"/>
      <c r="N10" s="202">
        <v>3</v>
      </c>
      <c r="O10" s="202">
        <v>8</v>
      </c>
      <c r="P10" s="6"/>
    </row>
    <row r="11" spans="1:16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3"/>
      <c r="K11" s="203"/>
      <c r="L11" s="20"/>
      <c r="M11" s="259"/>
      <c r="N11" s="202">
        <f aca="true" t="shared" si="1" ref="N11:O26">N10+1</f>
        <v>4</v>
      </c>
      <c r="O11" s="202">
        <f t="shared" si="1"/>
        <v>9</v>
      </c>
      <c r="P11" s="6"/>
    </row>
    <row r="12" spans="1:16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3"/>
      <c r="K12" s="203"/>
      <c r="L12" s="20"/>
      <c r="M12" s="259"/>
      <c r="N12" s="204">
        <f t="shared" si="1"/>
        <v>5</v>
      </c>
      <c r="O12" s="204">
        <f t="shared" si="1"/>
        <v>10</v>
      </c>
      <c r="P12" s="6"/>
    </row>
    <row r="13" spans="1:16" ht="15">
      <c r="A13" s="202">
        <f t="shared" si="0"/>
        <v>6</v>
      </c>
      <c r="B13" s="202">
        <f t="shared" si="0"/>
        <v>11</v>
      </c>
      <c r="C13" s="203">
        <v>50</v>
      </c>
      <c r="D13" s="20">
        <v>50</v>
      </c>
      <c r="E13" s="203">
        <v>40</v>
      </c>
      <c r="F13" s="203">
        <v>10</v>
      </c>
      <c r="G13" s="203">
        <v>0</v>
      </c>
      <c r="H13" s="203">
        <v>10</v>
      </c>
      <c r="I13" s="203">
        <v>10</v>
      </c>
      <c r="J13" s="203">
        <v>110</v>
      </c>
      <c r="K13" s="203"/>
      <c r="L13" s="20">
        <v>20</v>
      </c>
      <c r="M13" s="259">
        <v>40</v>
      </c>
      <c r="N13" s="202">
        <f t="shared" si="1"/>
        <v>6</v>
      </c>
      <c r="O13" s="202">
        <f t="shared" si="1"/>
        <v>11</v>
      </c>
      <c r="P13" s="6"/>
    </row>
    <row r="14" spans="1:16" ht="15">
      <c r="A14" s="202">
        <f t="shared" si="0"/>
        <v>7</v>
      </c>
      <c r="B14" s="202">
        <f t="shared" si="0"/>
        <v>12</v>
      </c>
      <c r="C14" s="203"/>
      <c r="D14" s="20"/>
      <c r="E14" s="203"/>
      <c r="F14" s="203"/>
      <c r="G14" s="203"/>
      <c r="H14" s="203"/>
      <c r="I14" s="203"/>
      <c r="J14" s="203"/>
      <c r="K14" s="203"/>
      <c r="L14" s="20"/>
      <c r="M14" s="259"/>
      <c r="N14" s="202">
        <f t="shared" si="1"/>
        <v>7</v>
      </c>
      <c r="O14" s="202">
        <f t="shared" si="1"/>
        <v>12</v>
      </c>
      <c r="P14" s="6"/>
    </row>
    <row r="15" spans="1:16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3"/>
      <c r="K15" s="203"/>
      <c r="L15" s="20"/>
      <c r="M15" s="259"/>
      <c r="N15" s="202">
        <f t="shared" si="1"/>
        <v>8</v>
      </c>
      <c r="O15" s="202">
        <f t="shared" si="1"/>
        <v>13</v>
      </c>
      <c r="P15" s="6"/>
    </row>
    <row r="16" spans="1:16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3"/>
      <c r="K16" s="203"/>
      <c r="L16" s="20"/>
      <c r="M16" s="259"/>
      <c r="N16" s="202">
        <f t="shared" si="1"/>
        <v>9</v>
      </c>
      <c r="O16" s="202">
        <f t="shared" si="1"/>
        <v>14</v>
      </c>
      <c r="P16" s="6"/>
    </row>
    <row r="17" spans="1:16" ht="15">
      <c r="A17" s="202">
        <f t="shared" si="0"/>
        <v>10</v>
      </c>
      <c r="B17" s="202">
        <f t="shared" si="0"/>
        <v>15</v>
      </c>
      <c r="C17" s="203"/>
      <c r="D17" s="20"/>
      <c r="E17" s="203"/>
      <c r="F17" s="203"/>
      <c r="G17" s="203"/>
      <c r="H17" s="203"/>
      <c r="I17" s="203"/>
      <c r="J17" s="203"/>
      <c r="K17" s="203"/>
      <c r="L17" s="20"/>
      <c r="M17" s="259"/>
      <c r="N17" s="202">
        <f t="shared" si="1"/>
        <v>10</v>
      </c>
      <c r="O17" s="202">
        <f t="shared" si="1"/>
        <v>15</v>
      </c>
      <c r="P17" s="6"/>
    </row>
    <row r="18" spans="1:16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3"/>
      <c r="K18" s="203"/>
      <c r="L18" s="20"/>
      <c r="M18" s="259"/>
      <c r="N18" s="202">
        <f t="shared" si="1"/>
        <v>11</v>
      </c>
      <c r="O18" s="202">
        <f t="shared" si="1"/>
        <v>16</v>
      </c>
      <c r="P18" s="6"/>
    </row>
    <row r="19" spans="1:16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3"/>
      <c r="K19" s="203"/>
      <c r="L19" s="20"/>
      <c r="M19" s="259"/>
      <c r="N19" s="204">
        <f t="shared" si="1"/>
        <v>12</v>
      </c>
      <c r="O19" s="204">
        <f t="shared" si="1"/>
        <v>17</v>
      </c>
      <c r="P19" s="6"/>
    </row>
    <row r="20" spans="1:16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3"/>
      <c r="K20" s="203"/>
      <c r="L20" s="20"/>
      <c r="M20" s="259"/>
      <c r="N20" s="202">
        <f t="shared" si="1"/>
        <v>13</v>
      </c>
      <c r="O20" s="202">
        <f t="shared" si="1"/>
        <v>18</v>
      </c>
      <c r="P20" s="6"/>
    </row>
    <row r="21" spans="1:16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3"/>
      <c r="K21" s="203"/>
      <c r="L21" s="20"/>
      <c r="M21" s="259"/>
      <c r="N21" s="202">
        <f t="shared" si="1"/>
        <v>14</v>
      </c>
      <c r="O21" s="202">
        <f t="shared" si="1"/>
        <v>19</v>
      </c>
      <c r="P21" s="6"/>
    </row>
    <row r="22" spans="1:16" ht="15">
      <c r="A22" s="204">
        <f t="shared" si="0"/>
        <v>15</v>
      </c>
      <c r="B22" s="204">
        <f t="shared" si="0"/>
        <v>20</v>
      </c>
      <c r="C22" s="203">
        <v>40</v>
      </c>
      <c r="D22" s="203">
        <v>20</v>
      </c>
      <c r="E22" s="203">
        <v>40</v>
      </c>
      <c r="F22" s="203">
        <v>20</v>
      </c>
      <c r="G22" s="203">
        <v>0</v>
      </c>
      <c r="H22" s="203">
        <v>10</v>
      </c>
      <c r="I22" s="203">
        <v>0</v>
      </c>
      <c r="J22" s="203">
        <v>100</v>
      </c>
      <c r="K22" s="203"/>
      <c r="L22" s="203">
        <v>25</v>
      </c>
      <c r="M22" s="258">
        <v>50</v>
      </c>
      <c r="N22" s="204">
        <f t="shared" si="1"/>
        <v>15</v>
      </c>
      <c r="O22" s="204">
        <f t="shared" si="1"/>
        <v>20</v>
      </c>
      <c r="P22" s="6"/>
    </row>
    <row r="23" spans="1:16" ht="15">
      <c r="A23" s="202">
        <f t="shared" si="0"/>
        <v>16</v>
      </c>
      <c r="B23" s="202">
        <f t="shared" si="0"/>
        <v>21</v>
      </c>
      <c r="C23" s="203"/>
      <c r="D23" s="20"/>
      <c r="E23" s="203"/>
      <c r="F23" s="203"/>
      <c r="G23" s="203"/>
      <c r="H23" s="203"/>
      <c r="I23" s="203"/>
      <c r="J23" s="203"/>
      <c r="K23" s="203"/>
      <c r="L23" s="20"/>
      <c r="M23" s="259"/>
      <c r="N23" s="202">
        <f t="shared" si="1"/>
        <v>16</v>
      </c>
      <c r="O23" s="202">
        <f t="shared" si="1"/>
        <v>21</v>
      </c>
      <c r="P23" s="6"/>
    </row>
    <row r="24" spans="1:16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3"/>
      <c r="K24" s="203"/>
      <c r="L24" s="20"/>
      <c r="M24" s="259"/>
      <c r="N24" s="202">
        <f t="shared" si="1"/>
        <v>17</v>
      </c>
      <c r="O24" s="202">
        <f t="shared" si="1"/>
        <v>22</v>
      </c>
      <c r="P24" s="6"/>
    </row>
    <row r="25" spans="1:16" ht="15">
      <c r="A25" s="202">
        <f t="shared" si="0"/>
        <v>18</v>
      </c>
      <c r="B25" s="202">
        <f t="shared" si="0"/>
        <v>23</v>
      </c>
      <c r="C25" s="203">
        <v>40</v>
      </c>
      <c r="D25" s="20">
        <v>40</v>
      </c>
      <c r="E25" s="203">
        <v>40</v>
      </c>
      <c r="F25" s="203">
        <v>20</v>
      </c>
      <c r="G25" s="203">
        <v>0</v>
      </c>
      <c r="H25" s="203">
        <v>10</v>
      </c>
      <c r="I25" s="203">
        <v>0</v>
      </c>
      <c r="J25" s="203">
        <v>100</v>
      </c>
      <c r="K25" s="203"/>
      <c r="L25" s="20">
        <v>25</v>
      </c>
      <c r="M25" s="259">
        <v>25</v>
      </c>
      <c r="N25" s="202">
        <f t="shared" si="1"/>
        <v>18</v>
      </c>
      <c r="O25" s="202">
        <f t="shared" si="1"/>
        <v>23</v>
      </c>
      <c r="P25" s="6"/>
    </row>
    <row r="26" spans="1:16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3"/>
      <c r="K26" s="203"/>
      <c r="L26" s="20"/>
      <c r="M26" s="259"/>
      <c r="N26" s="202">
        <f t="shared" si="1"/>
        <v>19</v>
      </c>
      <c r="O26" s="202">
        <f t="shared" si="1"/>
        <v>24</v>
      </c>
      <c r="P26" s="6"/>
    </row>
    <row r="27" spans="1:16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3"/>
      <c r="K27" s="203"/>
      <c r="L27" s="20"/>
      <c r="M27" s="20"/>
      <c r="N27" s="202">
        <v>20</v>
      </c>
      <c r="O27" s="202">
        <v>1</v>
      </c>
      <c r="P27" s="6"/>
    </row>
    <row r="28" spans="1:16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3"/>
      <c r="K28" s="203"/>
      <c r="L28" s="20"/>
      <c r="M28" s="20"/>
      <c r="N28" s="202">
        <f aca="true" t="shared" si="3" ref="N28:O31">N27+1</f>
        <v>21</v>
      </c>
      <c r="O28" s="202">
        <f t="shared" si="3"/>
        <v>2</v>
      </c>
      <c r="P28" s="6"/>
    </row>
    <row r="29" spans="1:16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3"/>
      <c r="K29" s="203"/>
      <c r="L29" s="20"/>
      <c r="M29" s="20"/>
      <c r="N29" s="202">
        <f t="shared" si="3"/>
        <v>22</v>
      </c>
      <c r="O29" s="202">
        <f t="shared" si="3"/>
        <v>3</v>
      </c>
      <c r="P29" s="6"/>
    </row>
    <row r="30" spans="1:16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3"/>
      <c r="K30" s="203"/>
      <c r="L30" s="20"/>
      <c r="M30" s="20"/>
      <c r="N30" s="204">
        <f t="shared" si="3"/>
        <v>23</v>
      </c>
      <c r="O30" s="204">
        <f t="shared" si="3"/>
        <v>4</v>
      </c>
      <c r="P30" s="6"/>
    </row>
    <row r="31" spans="1:16" ht="15">
      <c r="A31" s="202">
        <f t="shared" si="2"/>
        <v>24</v>
      </c>
      <c r="B31" s="202">
        <f t="shared" si="2"/>
        <v>5</v>
      </c>
      <c r="C31" s="203">
        <v>40</v>
      </c>
      <c r="D31" s="20">
        <v>35</v>
      </c>
      <c r="E31" s="203">
        <v>40</v>
      </c>
      <c r="F31" s="203">
        <v>20</v>
      </c>
      <c r="G31" s="203">
        <v>0</v>
      </c>
      <c r="H31" s="203">
        <v>5</v>
      </c>
      <c r="I31" s="203">
        <v>0</v>
      </c>
      <c r="J31" s="203">
        <v>80</v>
      </c>
      <c r="K31" s="203"/>
      <c r="L31" s="20">
        <v>25</v>
      </c>
      <c r="M31" s="20">
        <v>15</v>
      </c>
      <c r="N31" s="202">
        <f t="shared" si="3"/>
        <v>24</v>
      </c>
      <c r="O31" s="202">
        <f t="shared" si="3"/>
        <v>5</v>
      </c>
      <c r="P31" s="6"/>
    </row>
    <row r="32" spans="1:16" ht="15">
      <c r="A32" s="209"/>
      <c r="B32" s="209"/>
      <c r="C32" s="280"/>
      <c r="D32" s="212"/>
      <c r="E32" s="209"/>
      <c r="F32" s="212"/>
      <c r="G32" s="212"/>
      <c r="H32" s="209"/>
      <c r="I32" s="280"/>
      <c r="J32" s="207"/>
      <c r="K32" s="209"/>
      <c r="L32" s="209"/>
      <c r="M32" s="209"/>
      <c r="N32" s="209"/>
      <c r="O32" s="209"/>
      <c r="P32" s="6"/>
    </row>
    <row r="33" spans="1:1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</sheetData>
  <sheetProtection/>
  <mergeCells count="4">
    <mergeCell ref="A4:A6"/>
    <mergeCell ref="B4:B6"/>
    <mergeCell ref="N4:N6"/>
    <mergeCell ref="O4:O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6384" width="9.140625" style="6" customWidth="1"/>
  </cols>
  <sheetData>
    <row r="1" spans="1:11" ht="15">
      <c r="A1" s="205" t="s">
        <v>393</v>
      </c>
      <c r="C1" s="289"/>
      <c r="I1" s="209" t="s">
        <v>0</v>
      </c>
      <c r="J1" s="209"/>
      <c r="K1" s="209"/>
    </row>
    <row r="2" spans="1:11" ht="15">
      <c r="A2" s="209"/>
      <c r="B2" s="206" t="s">
        <v>345</v>
      </c>
      <c r="C2" s="206"/>
      <c r="F2" s="209" t="s">
        <v>357</v>
      </c>
      <c r="I2" s="209"/>
      <c r="J2" s="209"/>
      <c r="K2" s="209"/>
    </row>
    <row r="3" spans="1:11" ht="15">
      <c r="A3" s="209"/>
      <c r="B3" s="206"/>
      <c r="C3" s="206"/>
      <c r="J3" s="209"/>
      <c r="K3" s="209"/>
    </row>
    <row r="4" spans="1:11" ht="15">
      <c r="A4" s="381" t="s">
        <v>1</v>
      </c>
      <c r="B4" s="381" t="s">
        <v>11</v>
      </c>
      <c r="C4" s="221" t="s">
        <v>346</v>
      </c>
      <c r="D4" s="20" t="s">
        <v>244</v>
      </c>
      <c r="E4" s="203" t="s">
        <v>45</v>
      </c>
      <c r="F4" s="20" t="s">
        <v>269</v>
      </c>
      <c r="G4" s="203" t="s">
        <v>38</v>
      </c>
      <c r="H4" s="203" t="s">
        <v>31</v>
      </c>
      <c r="I4" s="203" t="s">
        <v>32</v>
      </c>
      <c r="J4" s="381" t="s">
        <v>1</v>
      </c>
      <c r="K4" s="381" t="s">
        <v>11</v>
      </c>
    </row>
    <row r="5" spans="1:11" ht="15">
      <c r="A5" s="381"/>
      <c r="B5" s="381"/>
      <c r="C5" s="203"/>
      <c r="D5" s="20"/>
      <c r="E5" s="203"/>
      <c r="F5" s="20"/>
      <c r="G5" s="203"/>
      <c r="H5" s="203"/>
      <c r="I5" s="203"/>
      <c r="J5" s="381"/>
      <c r="K5" s="381"/>
    </row>
    <row r="6" spans="1:11" ht="15">
      <c r="A6" s="381"/>
      <c r="B6" s="381"/>
      <c r="C6" s="203" t="s">
        <v>5</v>
      </c>
      <c r="D6" s="210" t="s">
        <v>5</v>
      </c>
      <c r="E6" s="211" t="s">
        <v>5</v>
      </c>
      <c r="F6" s="20" t="s">
        <v>5</v>
      </c>
      <c r="G6" s="211" t="s">
        <v>355</v>
      </c>
      <c r="H6" s="211" t="s">
        <v>355</v>
      </c>
      <c r="I6" s="211" t="s">
        <v>5</v>
      </c>
      <c r="J6" s="381"/>
      <c r="K6" s="381"/>
    </row>
    <row r="7" spans="1:11" ht="15">
      <c r="A7" s="202">
        <v>0</v>
      </c>
      <c r="B7" s="202">
        <v>5</v>
      </c>
      <c r="C7" s="203"/>
      <c r="D7" s="20"/>
      <c r="E7" s="203"/>
      <c r="F7" s="203"/>
      <c r="G7" s="203"/>
      <c r="H7" s="203"/>
      <c r="I7" s="203"/>
      <c r="J7" s="202">
        <v>0</v>
      </c>
      <c r="K7" s="202">
        <v>5</v>
      </c>
    </row>
    <row r="8" spans="1:11" ht="15">
      <c r="A8" s="247">
        <v>1</v>
      </c>
      <c r="B8" s="247">
        <v>6</v>
      </c>
      <c r="C8" s="248"/>
      <c r="D8" s="249"/>
      <c r="E8" s="248"/>
      <c r="F8" s="248"/>
      <c r="G8" s="248"/>
      <c r="H8" s="248"/>
      <c r="I8" s="248"/>
      <c r="J8" s="247">
        <v>1</v>
      </c>
      <c r="K8" s="247">
        <v>6</v>
      </c>
    </row>
    <row r="9" spans="1:11" ht="15">
      <c r="A9" s="202">
        <v>2</v>
      </c>
      <c r="B9" s="202">
        <v>7</v>
      </c>
      <c r="C9" s="203"/>
      <c r="D9" s="20"/>
      <c r="E9" s="203"/>
      <c r="F9" s="203"/>
      <c r="G9" s="203"/>
      <c r="H9" s="203"/>
      <c r="I9" s="203"/>
      <c r="J9" s="202">
        <v>2</v>
      </c>
      <c r="K9" s="202">
        <v>7</v>
      </c>
    </row>
    <row r="10" spans="1:11" ht="15">
      <c r="A10" s="202">
        <v>3</v>
      </c>
      <c r="B10" s="202">
        <v>8</v>
      </c>
      <c r="C10" s="203"/>
      <c r="D10" s="20"/>
      <c r="E10" s="203"/>
      <c r="F10" s="203"/>
      <c r="G10" s="203"/>
      <c r="H10" s="203"/>
      <c r="I10" s="203"/>
      <c r="J10" s="202">
        <v>3</v>
      </c>
      <c r="K10" s="202">
        <v>8</v>
      </c>
    </row>
    <row r="11" spans="1:11" ht="15">
      <c r="A11" s="202">
        <f aca="true" t="shared" si="0" ref="A11:B26">A10+1</f>
        <v>4</v>
      </c>
      <c r="B11" s="202">
        <f t="shared" si="0"/>
        <v>9</v>
      </c>
      <c r="C11" s="203"/>
      <c r="D11" s="20"/>
      <c r="E11" s="203"/>
      <c r="F11" s="203"/>
      <c r="G11" s="203"/>
      <c r="H11" s="203"/>
      <c r="I11" s="203"/>
      <c r="J11" s="202">
        <v>3</v>
      </c>
      <c r="K11" s="202">
        <v>8</v>
      </c>
    </row>
    <row r="12" spans="1:11" ht="15">
      <c r="A12" s="204">
        <f t="shared" si="0"/>
        <v>5</v>
      </c>
      <c r="B12" s="204">
        <f t="shared" si="0"/>
        <v>10</v>
      </c>
      <c r="C12" s="203"/>
      <c r="D12" s="20"/>
      <c r="E12" s="203"/>
      <c r="F12" s="203"/>
      <c r="G12" s="203"/>
      <c r="H12" s="203"/>
      <c r="I12" s="203"/>
      <c r="J12" s="202">
        <v>3</v>
      </c>
      <c r="K12" s="202">
        <v>8</v>
      </c>
    </row>
    <row r="13" spans="1:11" ht="15">
      <c r="A13" s="202">
        <f t="shared" si="0"/>
        <v>6</v>
      </c>
      <c r="B13" s="202">
        <f t="shared" si="0"/>
        <v>11</v>
      </c>
      <c r="C13" s="203"/>
      <c r="D13" s="20"/>
      <c r="E13" s="203"/>
      <c r="F13" s="203"/>
      <c r="G13" s="203"/>
      <c r="H13" s="203"/>
      <c r="I13" s="203"/>
      <c r="J13" s="202">
        <v>3</v>
      </c>
      <c r="K13" s="202">
        <v>8</v>
      </c>
    </row>
    <row r="14" spans="1:11" ht="15">
      <c r="A14" s="247">
        <f t="shared" si="0"/>
        <v>7</v>
      </c>
      <c r="B14" s="247">
        <f t="shared" si="0"/>
        <v>12</v>
      </c>
      <c r="C14" s="248"/>
      <c r="D14" s="249"/>
      <c r="E14" s="248"/>
      <c r="F14" s="248"/>
      <c r="G14" s="248"/>
      <c r="H14" s="248"/>
      <c r="I14" s="248"/>
      <c r="J14" s="247">
        <v>3</v>
      </c>
      <c r="K14" s="247">
        <v>8</v>
      </c>
    </row>
    <row r="15" spans="1:11" ht="15">
      <c r="A15" s="202">
        <f t="shared" si="0"/>
        <v>8</v>
      </c>
      <c r="B15" s="202">
        <f t="shared" si="0"/>
        <v>13</v>
      </c>
      <c r="C15" s="203"/>
      <c r="D15" s="20"/>
      <c r="E15" s="203"/>
      <c r="F15" s="203"/>
      <c r="G15" s="203"/>
      <c r="H15" s="203"/>
      <c r="I15" s="203"/>
      <c r="J15" s="202">
        <v>3</v>
      </c>
      <c r="K15" s="202">
        <v>8</v>
      </c>
    </row>
    <row r="16" spans="1:11" ht="15">
      <c r="A16" s="202">
        <f t="shared" si="0"/>
        <v>9</v>
      </c>
      <c r="B16" s="202">
        <f t="shared" si="0"/>
        <v>14</v>
      </c>
      <c r="C16" s="203"/>
      <c r="D16" s="20"/>
      <c r="E16" s="203"/>
      <c r="F16" s="203"/>
      <c r="G16" s="203"/>
      <c r="H16" s="203"/>
      <c r="I16" s="203"/>
      <c r="J16" s="202">
        <v>3</v>
      </c>
      <c r="K16" s="202">
        <v>8</v>
      </c>
    </row>
    <row r="17" spans="1:11" ht="15">
      <c r="A17" s="247">
        <f t="shared" si="0"/>
        <v>10</v>
      </c>
      <c r="B17" s="247">
        <f t="shared" si="0"/>
        <v>15</v>
      </c>
      <c r="C17" s="248"/>
      <c r="D17" s="249"/>
      <c r="E17" s="248"/>
      <c r="F17" s="248"/>
      <c r="G17" s="248"/>
      <c r="H17" s="248"/>
      <c r="I17" s="248"/>
      <c r="J17" s="247">
        <v>3</v>
      </c>
      <c r="K17" s="247">
        <v>8</v>
      </c>
    </row>
    <row r="18" spans="1:11" ht="15">
      <c r="A18" s="202">
        <f t="shared" si="0"/>
        <v>11</v>
      </c>
      <c r="B18" s="202">
        <f t="shared" si="0"/>
        <v>16</v>
      </c>
      <c r="C18" s="203"/>
      <c r="D18" s="20"/>
      <c r="E18" s="203"/>
      <c r="F18" s="203"/>
      <c r="G18" s="203"/>
      <c r="H18" s="203"/>
      <c r="I18" s="203"/>
      <c r="J18" s="202">
        <v>3</v>
      </c>
      <c r="K18" s="202">
        <v>8</v>
      </c>
    </row>
    <row r="19" spans="1:11" ht="15">
      <c r="A19" s="204">
        <f t="shared" si="0"/>
        <v>12</v>
      </c>
      <c r="B19" s="204">
        <f t="shared" si="0"/>
        <v>17</v>
      </c>
      <c r="C19" s="203"/>
      <c r="D19" s="20"/>
      <c r="E19" s="203"/>
      <c r="F19" s="203"/>
      <c r="G19" s="203"/>
      <c r="H19" s="203"/>
      <c r="I19" s="203"/>
      <c r="J19" s="202">
        <v>3</v>
      </c>
      <c r="K19" s="202">
        <v>8</v>
      </c>
    </row>
    <row r="20" spans="1:11" ht="15">
      <c r="A20" s="202">
        <f t="shared" si="0"/>
        <v>13</v>
      </c>
      <c r="B20" s="202">
        <f t="shared" si="0"/>
        <v>18</v>
      </c>
      <c r="C20" s="203"/>
      <c r="D20" s="20"/>
      <c r="E20" s="203"/>
      <c r="F20" s="203"/>
      <c r="G20" s="203"/>
      <c r="H20" s="203"/>
      <c r="I20" s="203"/>
      <c r="J20" s="202">
        <v>3</v>
      </c>
      <c r="K20" s="202">
        <v>8</v>
      </c>
    </row>
    <row r="21" spans="1:11" ht="15">
      <c r="A21" s="202">
        <f t="shared" si="0"/>
        <v>14</v>
      </c>
      <c r="B21" s="202">
        <f t="shared" si="0"/>
        <v>19</v>
      </c>
      <c r="C21" s="203"/>
      <c r="D21" s="20"/>
      <c r="E21" s="203"/>
      <c r="F21" s="203"/>
      <c r="G21" s="203"/>
      <c r="H21" s="203"/>
      <c r="I21" s="203"/>
      <c r="J21" s="202">
        <v>3</v>
      </c>
      <c r="K21" s="202">
        <v>8</v>
      </c>
    </row>
    <row r="22" spans="1:11" ht="15">
      <c r="A22" s="204">
        <f t="shared" si="0"/>
        <v>15</v>
      </c>
      <c r="B22" s="204">
        <f t="shared" si="0"/>
        <v>20</v>
      </c>
      <c r="C22" s="203"/>
      <c r="D22" s="20"/>
      <c r="E22" s="203"/>
      <c r="F22" s="203"/>
      <c r="G22" s="203"/>
      <c r="H22" s="203"/>
      <c r="I22" s="203"/>
      <c r="J22" s="202">
        <v>3</v>
      </c>
      <c r="K22" s="202">
        <v>8</v>
      </c>
    </row>
    <row r="23" spans="1:11" ht="15">
      <c r="A23" s="204">
        <f t="shared" si="0"/>
        <v>16</v>
      </c>
      <c r="B23" s="204">
        <f t="shared" si="0"/>
        <v>21</v>
      </c>
      <c r="C23" s="203"/>
      <c r="D23" s="20"/>
      <c r="E23" s="203"/>
      <c r="F23" s="203"/>
      <c r="G23" s="203"/>
      <c r="H23" s="203"/>
      <c r="I23" s="203"/>
      <c r="J23" s="202">
        <v>3</v>
      </c>
      <c r="K23" s="202">
        <v>8</v>
      </c>
    </row>
    <row r="24" spans="1:11" ht="15">
      <c r="A24" s="202">
        <f t="shared" si="0"/>
        <v>17</v>
      </c>
      <c r="B24" s="202">
        <f t="shared" si="0"/>
        <v>22</v>
      </c>
      <c r="C24" s="203"/>
      <c r="D24" s="20"/>
      <c r="E24" s="203"/>
      <c r="F24" s="203"/>
      <c r="G24" s="203"/>
      <c r="H24" s="203"/>
      <c r="I24" s="203"/>
      <c r="J24" s="202">
        <f aca="true" t="shared" si="1" ref="J24:K26">J23+1</f>
        <v>4</v>
      </c>
      <c r="K24" s="202">
        <f t="shared" si="1"/>
        <v>9</v>
      </c>
    </row>
    <row r="25" spans="1:11" ht="15">
      <c r="A25" s="247">
        <f t="shared" si="0"/>
        <v>18</v>
      </c>
      <c r="B25" s="247">
        <f t="shared" si="0"/>
        <v>23</v>
      </c>
      <c r="C25" s="248"/>
      <c r="D25" s="249"/>
      <c r="E25" s="248"/>
      <c r="F25" s="248"/>
      <c r="G25" s="248"/>
      <c r="H25" s="248"/>
      <c r="I25" s="248"/>
      <c r="J25" s="247">
        <f t="shared" si="1"/>
        <v>5</v>
      </c>
      <c r="K25" s="247">
        <f t="shared" si="1"/>
        <v>10</v>
      </c>
    </row>
    <row r="26" spans="1:11" ht="15">
      <c r="A26" s="202">
        <f t="shared" si="0"/>
        <v>19</v>
      </c>
      <c r="B26" s="202">
        <f t="shared" si="0"/>
        <v>24</v>
      </c>
      <c r="C26" s="203"/>
      <c r="D26" s="20"/>
      <c r="E26" s="203"/>
      <c r="F26" s="203"/>
      <c r="G26" s="203"/>
      <c r="H26" s="203"/>
      <c r="I26" s="203"/>
      <c r="J26" s="202">
        <f t="shared" si="1"/>
        <v>6</v>
      </c>
      <c r="K26" s="202">
        <f t="shared" si="1"/>
        <v>11</v>
      </c>
    </row>
    <row r="27" spans="1:11" ht="15">
      <c r="A27" s="202">
        <v>20</v>
      </c>
      <c r="B27" s="202">
        <v>1</v>
      </c>
      <c r="C27" s="203"/>
      <c r="D27" s="20"/>
      <c r="E27" s="203"/>
      <c r="F27" s="203"/>
      <c r="G27" s="203"/>
      <c r="H27" s="203"/>
      <c r="I27" s="203"/>
      <c r="J27" s="202">
        <v>20</v>
      </c>
      <c r="K27" s="202">
        <v>1</v>
      </c>
    </row>
    <row r="28" spans="1:11" ht="15">
      <c r="A28" s="202">
        <f aca="true" t="shared" si="2" ref="A28:B31">A27+1</f>
        <v>21</v>
      </c>
      <c r="B28" s="202">
        <f t="shared" si="2"/>
        <v>2</v>
      </c>
      <c r="C28" s="203"/>
      <c r="D28" s="20"/>
      <c r="E28" s="203"/>
      <c r="F28" s="203"/>
      <c r="G28" s="203"/>
      <c r="H28" s="203"/>
      <c r="I28" s="203"/>
      <c r="J28" s="202">
        <f aca="true" t="shared" si="3" ref="J28:K31">J27+1</f>
        <v>21</v>
      </c>
      <c r="K28" s="202">
        <f t="shared" si="3"/>
        <v>2</v>
      </c>
    </row>
    <row r="29" spans="1:11" ht="15">
      <c r="A29" s="202">
        <f t="shared" si="2"/>
        <v>22</v>
      </c>
      <c r="B29" s="202">
        <f t="shared" si="2"/>
        <v>3</v>
      </c>
      <c r="C29" s="203"/>
      <c r="D29" s="20"/>
      <c r="E29" s="203"/>
      <c r="F29" s="203"/>
      <c r="G29" s="203"/>
      <c r="H29" s="203"/>
      <c r="I29" s="203"/>
      <c r="J29" s="202">
        <f t="shared" si="3"/>
        <v>22</v>
      </c>
      <c r="K29" s="202">
        <f t="shared" si="3"/>
        <v>3</v>
      </c>
    </row>
    <row r="30" spans="1:11" ht="15">
      <c r="A30" s="204">
        <f t="shared" si="2"/>
        <v>23</v>
      </c>
      <c r="B30" s="204">
        <f t="shared" si="2"/>
        <v>4</v>
      </c>
      <c r="C30" s="203"/>
      <c r="D30" s="20"/>
      <c r="E30" s="203"/>
      <c r="F30" s="203"/>
      <c r="G30" s="203"/>
      <c r="H30" s="203"/>
      <c r="I30" s="203"/>
      <c r="J30" s="204">
        <f t="shared" si="3"/>
        <v>23</v>
      </c>
      <c r="K30" s="204">
        <f t="shared" si="3"/>
        <v>4</v>
      </c>
    </row>
    <row r="31" spans="1:11" ht="15">
      <c r="A31" s="202">
        <f t="shared" si="2"/>
        <v>24</v>
      </c>
      <c r="B31" s="202">
        <f t="shared" si="2"/>
        <v>5</v>
      </c>
      <c r="C31" s="203"/>
      <c r="D31" s="20"/>
      <c r="E31" s="203"/>
      <c r="F31" s="203"/>
      <c r="G31" s="203"/>
      <c r="H31" s="203"/>
      <c r="I31" s="203"/>
      <c r="J31" s="202">
        <f t="shared" si="3"/>
        <v>24</v>
      </c>
      <c r="K31" s="202">
        <f t="shared" si="3"/>
        <v>5</v>
      </c>
    </row>
    <row r="32" spans="1:11" ht="15">
      <c r="A32" s="209"/>
      <c r="B32" s="209"/>
      <c r="C32" s="206"/>
      <c r="D32" s="212"/>
      <c r="E32" s="209"/>
      <c r="F32" s="212"/>
      <c r="G32" s="212"/>
      <c r="H32" s="212"/>
      <c r="I32" s="209"/>
      <c r="J32" s="209"/>
      <c r="K32" s="209"/>
    </row>
  </sheetData>
  <sheetProtection/>
  <mergeCells count="4">
    <mergeCell ref="A4:A6"/>
    <mergeCell ref="B4:B6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1">
      <selection activeCell="O32" sqref="O32"/>
    </sheetView>
  </sheetViews>
  <sheetFormatPr defaultColWidth="9.140625" defaultRowHeight="15"/>
  <cols>
    <col min="1" max="1" width="5.140625" style="6" customWidth="1"/>
    <col min="2" max="2" width="5.57421875" style="6" customWidth="1"/>
    <col min="3" max="3" width="5.8515625" style="6" customWidth="1"/>
    <col min="4" max="6" width="6.57421875" style="6" customWidth="1"/>
    <col min="7" max="14" width="9.140625" style="6" customWidth="1"/>
    <col min="15" max="15" width="7.421875" style="6" customWidth="1"/>
    <col min="16" max="16" width="6.140625" style="6" customWidth="1"/>
    <col min="17" max="17" width="5.57421875" style="6" customWidth="1"/>
    <col min="18" max="16384" width="9.140625" style="6" customWidth="1"/>
  </cols>
  <sheetData>
    <row r="1" spans="1:19" ht="15">
      <c r="A1" s="209"/>
      <c r="B1" s="205" t="s">
        <v>393</v>
      </c>
      <c r="D1" s="289"/>
      <c r="M1" s="207"/>
      <c r="N1" s="208"/>
      <c r="O1" s="209" t="s">
        <v>0</v>
      </c>
      <c r="P1" s="209"/>
      <c r="Q1" s="209"/>
      <c r="R1" s="209"/>
      <c r="S1" s="206"/>
    </row>
    <row r="2" spans="1:19" ht="15">
      <c r="A2" s="209"/>
      <c r="B2" s="386" t="s">
        <v>272</v>
      </c>
      <c r="C2" s="386"/>
      <c r="D2" s="386"/>
      <c r="E2" s="386"/>
      <c r="F2" s="386"/>
      <c r="G2" s="206"/>
      <c r="K2" s="209" t="s">
        <v>357</v>
      </c>
      <c r="M2" s="207"/>
      <c r="N2" s="208"/>
      <c r="O2" s="209"/>
      <c r="P2" s="209"/>
      <c r="Q2" s="209"/>
      <c r="R2" s="209"/>
      <c r="S2" s="206"/>
    </row>
    <row r="3" spans="1:19" ht="15">
      <c r="A3" s="209"/>
      <c r="B3" s="206"/>
      <c r="C3" s="206"/>
      <c r="D3" s="206"/>
      <c r="E3" s="206"/>
      <c r="F3" s="206"/>
      <c r="G3" s="206"/>
      <c r="M3" s="207"/>
      <c r="N3" s="208"/>
      <c r="O3" s="209"/>
      <c r="P3" s="209"/>
      <c r="Q3" s="209"/>
      <c r="R3" s="209"/>
      <c r="S3" s="206"/>
    </row>
    <row r="4" spans="1:17" ht="15">
      <c r="A4" s="381" t="s">
        <v>1</v>
      </c>
      <c r="B4" s="381" t="s">
        <v>11</v>
      </c>
      <c r="C4" s="393" t="s">
        <v>15</v>
      </c>
      <c r="D4" s="393"/>
      <c r="E4" s="394" t="s">
        <v>16</v>
      </c>
      <c r="F4" s="394"/>
      <c r="G4" s="225" t="s">
        <v>36</v>
      </c>
      <c r="H4" s="226" t="s">
        <v>37</v>
      </c>
      <c r="I4" s="225" t="s">
        <v>38</v>
      </c>
      <c r="J4" s="20" t="s">
        <v>45</v>
      </c>
      <c r="K4" s="203" t="s">
        <v>44</v>
      </c>
      <c r="L4" s="203" t="s">
        <v>35</v>
      </c>
      <c r="M4" s="214" t="s">
        <v>41</v>
      </c>
      <c r="N4" s="222" t="s">
        <v>4</v>
      </c>
      <c r="O4" s="392" t="s">
        <v>48</v>
      </c>
      <c r="P4" s="381" t="s">
        <v>1</v>
      </c>
      <c r="Q4" s="381" t="s">
        <v>11</v>
      </c>
    </row>
    <row r="5" spans="1:17" ht="15">
      <c r="A5" s="381"/>
      <c r="B5" s="381"/>
      <c r="C5" s="393"/>
      <c r="D5" s="393"/>
      <c r="E5" s="394"/>
      <c r="F5" s="394"/>
      <c r="G5" s="203"/>
      <c r="H5" s="20"/>
      <c r="I5" s="203"/>
      <c r="J5" s="20"/>
      <c r="K5" s="203"/>
      <c r="L5" s="203"/>
      <c r="M5" s="214" t="s">
        <v>9</v>
      </c>
      <c r="N5" s="222" t="s">
        <v>10</v>
      </c>
      <c r="O5" s="392"/>
      <c r="P5" s="381"/>
      <c r="Q5" s="381"/>
    </row>
    <row r="6" spans="1:17" ht="15" customHeight="1">
      <c r="A6" s="381"/>
      <c r="B6" s="381"/>
      <c r="C6" s="210" t="s">
        <v>5</v>
      </c>
      <c r="D6" s="203" t="s">
        <v>6</v>
      </c>
      <c r="E6" s="211" t="s">
        <v>5</v>
      </c>
      <c r="F6" s="203" t="s">
        <v>6</v>
      </c>
      <c r="G6" s="203" t="s">
        <v>5</v>
      </c>
      <c r="H6" s="210" t="s">
        <v>5</v>
      </c>
      <c r="I6" s="211" t="s">
        <v>5</v>
      </c>
      <c r="J6" s="20" t="s">
        <v>5</v>
      </c>
      <c r="K6" s="211" t="s">
        <v>5</v>
      </c>
      <c r="L6" s="203" t="s">
        <v>5</v>
      </c>
      <c r="M6" s="214" t="s">
        <v>5</v>
      </c>
      <c r="N6" s="222" t="s">
        <v>5</v>
      </c>
      <c r="O6" s="392"/>
      <c r="P6" s="381"/>
      <c r="Q6" s="381"/>
    </row>
    <row r="7" spans="1:30" ht="15">
      <c r="A7" s="257">
        <v>0</v>
      </c>
      <c r="B7" s="257">
        <v>5</v>
      </c>
      <c r="C7" s="259">
        <v>0</v>
      </c>
      <c r="D7" s="258">
        <v>10.6</v>
      </c>
      <c r="E7" s="258">
        <v>15</v>
      </c>
      <c r="F7" s="258">
        <v>10.6</v>
      </c>
      <c r="G7" s="258">
        <v>5</v>
      </c>
      <c r="H7" s="259">
        <v>0</v>
      </c>
      <c r="I7" s="258">
        <v>10</v>
      </c>
      <c r="J7" s="259">
        <v>0</v>
      </c>
      <c r="K7" s="259">
        <v>0</v>
      </c>
      <c r="L7" s="258">
        <v>0</v>
      </c>
      <c r="M7" s="259">
        <v>0</v>
      </c>
      <c r="N7" s="259">
        <v>15</v>
      </c>
      <c r="O7" s="258">
        <v>15</v>
      </c>
      <c r="P7" s="257">
        <v>0</v>
      </c>
      <c r="Q7" s="257">
        <v>5</v>
      </c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</row>
    <row r="8" spans="1:30" s="255" customFormat="1" ht="15">
      <c r="A8" s="251">
        <v>1</v>
      </c>
      <c r="B8" s="251">
        <v>6</v>
      </c>
      <c r="C8" s="253">
        <v>0</v>
      </c>
      <c r="D8" s="252">
        <v>10.4</v>
      </c>
      <c r="E8" s="252">
        <v>25</v>
      </c>
      <c r="F8" s="252">
        <v>10.4</v>
      </c>
      <c r="G8" s="252">
        <v>5</v>
      </c>
      <c r="H8" s="253">
        <v>5</v>
      </c>
      <c r="I8" s="252">
        <v>15</v>
      </c>
      <c r="J8" s="253">
        <v>0</v>
      </c>
      <c r="K8" s="253">
        <v>0</v>
      </c>
      <c r="L8" s="252">
        <v>0</v>
      </c>
      <c r="M8" s="253">
        <v>0</v>
      </c>
      <c r="N8" s="253">
        <v>25</v>
      </c>
      <c r="O8" s="248">
        <v>25</v>
      </c>
      <c r="P8" s="251">
        <v>1</v>
      </c>
      <c r="Q8" s="251">
        <v>6</v>
      </c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</row>
    <row r="9" spans="1:30" ht="15">
      <c r="A9" s="257">
        <v>2</v>
      </c>
      <c r="B9" s="257">
        <v>7</v>
      </c>
      <c r="C9" s="259">
        <v>0</v>
      </c>
      <c r="D9" s="258">
        <v>10.4</v>
      </c>
      <c r="E9" s="258">
        <v>25</v>
      </c>
      <c r="F9" s="258">
        <v>10.4</v>
      </c>
      <c r="G9" s="258">
        <v>5</v>
      </c>
      <c r="H9" s="259">
        <v>5</v>
      </c>
      <c r="I9" s="258">
        <v>15</v>
      </c>
      <c r="J9" s="259">
        <v>0</v>
      </c>
      <c r="K9" s="259">
        <v>0</v>
      </c>
      <c r="L9" s="258">
        <v>0</v>
      </c>
      <c r="M9" s="259">
        <v>0</v>
      </c>
      <c r="N9" s="259">
        <v>25</v>
      </c>
      <c r="O9" s="258">
        <v>25</v>
      </c>
      <c r="P9" s="257">
        <v>2</v>
      </c>
      <c r="Q9" s="257">
        <v>7</v>
      </c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</row>
    <row r="10" spans="1:30" ht="15">
      <c r="A10" s="257">
        <v>3</v>
      </c>
      <c r="B10" s="257">
        <v>8</v>
      </c>
      <c r="C10" s="259">
        <v>0</v>
      </c>
      <c r="D10" s="258">
        <v>10.4</v>
      </c>
      <c r="E10" s="258">
        <v>25</v>
      </c>
      <c r="F10" s="258">
        <v>10.4</v>
      </c>
      <c r="G10" s="258">
        <v>5</v>
      </c>
      <c r="H10" s="259">
        <v>5</v>
      </c>
      <c r="I10" s="258">
        <v>15</v>
      </c>
      <c r="J10" s="259">
        <v>0</v>
      </c>
      <c r="K10" s="259">
        <v>0</v>
      </c>
      <c r="L10" s="258">
        <v>0</v>
      </c>
      <c r="M10" s="259">
        <v>0</v>
      </c>
      <c r="N10" s="259">
        <v>25</v>
      </c>
      <c r="O10" s="258">
        <v>25</v>
      </c>
      <c r="P10" s="257">
        <v>3</v>
      </c>
      <c r="Q10" s="257">
        <v>8</v>
      </c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</row>
    <row r="11" spans="1:30" ht="15">
      <c r="A11" s="257">
        <f aca="true" t="shared" si="0" ref="A11:B26">A10+1</f>
        <v>4</v>
      </c>
      <c r="B11" s="257">
        <f t="shared" si="0"/>
        <v>9</v>
      </c>
      <c r="C11" s="259">
        <v>0</v>
      </c>
      <c r="D11" s="258">
        <v>10.3</v>
      </c>
      <c r="E11" s="258">
        <v>40</v>
      </c>
      <c r="F11" s="258">
        <v>10.3</v>
      </c>
      <c r="G11" s="258">
        <v>15</v>
      </c>
      <c r="H11" s="259">
        <v>5</v>
      </c>
      <c r="I11" s="258">
        <v>20</v>
      </c>
      <c r="J11" s="259">
        <v>0</v>
      </c>
      <c r="K11" s="259">
        <v>0</v>
      </c>
      <c r="L11" s="258">
        <v>2</v>
      </c>
      <c r="M11" s="259">
        <v>0</v>
      </c>
      <c r="N11" s="259">
        <v>40</v>
      </c>
      <c r="O11" s="258">
        <v>40</v>
      </c>
      <c r="P11" s="257">
        <f aca="true" t="shared" si="1" ref="P11:Q26">P10+1</f>
        <v>4</v>
      </c>
      <c r="Q11" s="257">
        <f t="shared" si="1"/>
        <v>9</v>
      </c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0" ht="15">
      <c r="A12" s="261">
        <f t="shared" si="0"/>
        <v>5</v>
      </c>
      <c r="B12" s="261">
        <f t="shared" si="0"/>
        <v>10</v>
      </c>
      <c r="C12" s="259">
        <v>0</v>
      </c>
      <c r="D12" s="258">
        <v>10.3</v>
      </c>
      <c r="E12" s="258">
        <v>40</v>
      </c>
      <c r="F12" s="258">
        <v>10.3</v>
      </c>
      <c r="G12" s="258">
        <v>15</v>
      </c>
      <c r="H12" s="259">
        <v>5</v>
      </c>
      <c r="I12" s="258">
        <v>20</v>
      </c>
      <c r="J12" s="259">
        <v>0</v>
      </c>
      <c r="K12" s="259">
        <v>0</v>
      </c>
      <c r="L12" s="258">
        <v>2</v>
      </c>
      <c r="M12" s="259">
        <v>0</v>
      </c>
      <c r="N12" s="259">
        <v>40</v>
      </c>
      <c r="O12" s="258">
        <v>40</v>
      </c>
      <c r="P12" s="261">
        <f t="shared" si="1"/>
        <v>5</v>
      </c>
      <c r="Q12" s="261">
        <f t="shared" si="1"/>
        <v>10</v>
      </c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0" s="255" customFormat="1" ht="15">
      <c r="A13" s="282">
        <f t="shared" si="0"/>
        <v>6</v>
      </c>
      <c r="B13" s="282">
        <f t="shared" si="0"/>
        <v>11</v>
      </c>
      <c r="C13" s="283">
        <v>0</v>
      </c>
      <c r="D13" s="265">
        <v>10.3</v>
      </c>
      <c r="E13" s="265">
        <v>40</v>
      </c>
      <c r="F13" s="265">
        <v>10.3</v>
      </c>
      <c r="G13" s="265">
        <v>15</v>
      </c>
      <c r="H13" s="283">
        <v>5</v>
      </c>
      <c r="I13" s="265">
        <v>20</v>
      </c>
      <c r="J13" s="283">
        <v>0</v>
      </c>
      <c r="K13" s="283">
        <v>0</v>
      </c>
      <c r="L13" s="265">
        <v>2</v>
      </c>
      <c r="M13" s="283">
        <v>0</v>
      </c>
      <c r="N13" s="283">
        <v>40</v>
      </c>
      <c r="O13" s="258">
        <v>40</v>
      </c>
      <c r="P13" s="282">
        <f t="shared" si="1"/>
        <v>6</v>
      </c>
      <c r="Q13" s="282">
        <f t="shared" si="1"/>
        <v>11</v>
      </c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</row>
    <row r="14" spans="1:30" ht="15">
      <c r="A14" s="247">
        <f t="shared" si="0"/>
        <v>7</v>
      </c>
      <c r="B14" s="247">
        <f t="shared" si="0"/>
        <v>12</v>
      </c>
      <c r="C14" s="249">
        <v>0</v>
      </c>
      <c r="D14" s="248">
        <v>10.3</v>
      </c>
      <c r="E14" s="248">
        <v>40</v>
      </c>
      <c r="F14" s="248">
        <v>10.3</v>
      </c>
      <c r="G14" s="248">
        <v>15</v>
      </c>
      <c r="H14" s="249">
        <v>5</v>
      </c>
      <c r="I14" s="248">
        <v>20</v>
      </c>
      <c r="J14" s="249">
        <v>0</v>
      </c>
      <c r="K14" s="249">
        <v>0</v>
      </c>
      <c r="L14" s="248">
        <v>2</v>
      </c>
      <c r="M14" s="249">
        <v>0</v>
      </c>
      <c r="N14" s="249">
        <v>40</v>
      </c>
      <c r="O14" s="248">
        <v>40</v>
      </c>
      <c r="P14" s="247">
        <f t="shared" si="1"/>
        <v>7</v>
      </c>
      <c r="Q14" s="247">
        <f t="shared" si="1"/>
        <v>12</v>
      </c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</row>
    <row r="15" spans="1:30" ht="15">
      <c r="A15" s="257">
        <f t="shared" si="0"/>
        <v>8</v>
      </c>
      <c r="B15" s="257">
        <f t="shared" si="0"/>
        <v>13</v>
      </c>
      <c r="C15" s="259">
        <v>0</v>
      </c>
      <c r="D15" s="258">
        <v>10.3</v>
      </c>
      <c r="E15" s="258">
        <v>40</v>
      </c>
      <c r="F15" s="258">
        <v>10.3</v>
      </c>
      <c r="G15" s="258">
        <v>15</v>
      </c>
      <c r="H15" s="259">
        <v>5</v>
      </c>
      <c r="I15" s="258">
        <v>20</v>
      </c>
      <c r="J15" s="259">
        <v>0</v>
      </c>
      <c r="K15" s="259">
        <v>0</v>
      </c>
      <c r="L15" s="258">
        <v>2</v>
      </c>
      <c r="M15" s="259">
        <v>0</v>
      </c>
      <c r="N15" s="259">
        <v>40</v>
      </c>
      <c r="O15" s="258">
        <v>40</v>
      </c>
      <c r="P15" s="257">
        <f t="shared" si="1"/>
        <v>8</v>
      </c>
      <c r="Q15" s="257">
        <f t="shared" si="1"/>
        <v>13</v>
      </c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</row>
    <row r="16" spans="1:30" ht="15">
      <c r="A16" s="257">
        <f t="shared" si="0"/>
        <v>9</v>
      </c>
      <c r="B16" s="257">
        <f t="shared" si="0"/>
        <v>14</v>
      </c>
      <c r="C16" s="259">
        <v>0</v>
      </c>
      <c r="D16" s="258">
        <v>10.4</v>
      </c>
      <c r="E16" s="258">
        <v>30</v>
      </c>
      <c r="F16" s="258">
        <v>10.4</v>
      </c>
      <c r="G16" s="258">
        <v>10</v>
      </c>
      <c r="H16" s="259">
        <v>5</v>
      </c>
      <c r="I16" s="258">
        <v>15</v>
      </c>
      <c r="J16" s="259">
        <v>0</v>
      </c>
      <c r="K16" s="259">
        <v>0</v>
      </c>
      <c r="L16" s="258">
        <v>2</v>
      </c>
      <c r="M16" s="259">
        <v>0</v>
      </c>
      <c r="N16" s="259">
        <v>30</v>
      </c>
      <c r="O16" s="258">
        <v>30</v>
      </c>
      <c r="P16" s="257">
        <f t="shared" si="1"/>
        <v>9</v>
      </c>
      <c r="Q16" s="257">
        <f t="shared" si="1"/>
        <v>14</v>
      </c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</row>
    <row r="17" spans="1:30" ht="15">
      <c r="A17" s="247">
        <f t="shared" si="0"/>
        <v>10</v>
      </c>
      <c r="B17" s="247">
        <f t="shared" si="0"/>
        <v>15</v>
      </c>
      <c r="C17" s="249">
        <v>0</v>
      </c>
      <c r="D17" s="248">
        <v>10.4</v>
      </c>
      <c r="E17" s="248">
        <v>30</v>
      </c>
      <c r="F17" s="248">
        <v>10.4</v>
      </c>
      <c r="G17" s="248">
        <v>10</v>
      </c>
      <c r="H17" s="249">
        <v>5</v>
      </c>
      <c r="I17" s="248">
        <v>15</v>
      </c>
      <c r="J17" s="249">
        <v>0</v>
      </c>
      <c r="K17" s="249">
        <v>0</v>
      </c>
      <c r="L17" s="248">
        <v>2</v>
      </c>
      <c r="M17" s="249">
        <v>0</v>
      </c>
      <c r="N17" s="249">
        <v>30</v>
      </c>
      <c r="O17" s="248">
        <v>30</v>
      </c>
      <c r="P17" s="247">
        <f t="shared" si="1"/>
        <v>10</v>
      </c>
      <c r="Q17" s="247">
        <f t="shared" si="1"/>
        <v>15</v>
      </c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</row>
    <row r="18" spans="1:30" ht="15">
      <c r="A18" s="257">
        <f t="shared" si="0"/>
        <v>11</v>
      </c>
      <c r="B18" s="257">
        <f t="shared" si="0"/>
        <v>16</v>
      </c>
      <c r="C18" s="259">
        <v>0</v>
      </c>
      <c r="D18" s="258">
        <v>10.4</v>
      </c>
      <c r="E18" s="258">
        <v>35</v>
      </c>
      <c r="F18" s="258">
        <v>10.4</v>
      </c>
      <c r="G18" s="258">
        <v>15</v>
      </c>
      <c r="H18" s="259">
        <v>10</v>
      </c>
      <c r="I18" s="258">
        <v>10</v>
      </c>
      <c r="J18" s="259">
        <v>0</v>
      </c>
      <c r="K18" s="259">
        <v>0</v>
      </c>
      <c r="L18" s="258">
        <v>2</v>
      </c>
      <c r="M18" s="259">
        <v>0</v>
      </c>
      <c r="N18" s="259">
        <v>35</v>
      </c>
      <c r="O18" s="258">
        <v>35</v>
      </c>
      <c r="P18" s="257">
        <f t="shared" si="1"/>
        <v>11</v>
      </c>
      <c r="Q18" s="257">
        <f t="shared" si="1"/>
        <v>16</v>
      </c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1:30" ht="15">
      <c r="A19" s="261">
        <f t="shared" si="0"/>
        <v>12</v>
      </c>
      <c r="B19" s="261">
        <f t="shared" si="0"/>
        <v>17</v>
      </c>
      <c r="C19" s="259">
        <v>0</v>
      </c>
      <c r="D19" s="258">
        <v>10.5</v>
      </c>
      <c r="E19" s="258">
        <v>40</v>
      </c>
      <c r="F19" s="258">
        <v>10.5</v>
      </c>
      <c r="G19" s="258">
        <v>15</v>
      </c>
      <c r="H19" s="259">
        <v>10</v>
      </c>
      <c r="I19" s="258">
        <v>15</v>
      </c>
      <c r="J19" s="259">
        <v>0</v>
      </c>
      <c r="K19" s="259">
        <v>0</v>
      </c>
      <c r="L19" s="258">
        <v>2</v>
      </c>
      <c r="M19" s="259">
        <v>0</v>
      </c>
      <c r="N19" s="259">
        <v>40</v>
      </c>
      <c r="O19" s="258">
        <v>40</v>
      </c>
      <c r="P19" s="261">
        <f t="shared" si="1"/>
        <v>12</v>
      </c>
      <c r="Q19" s="261">
        <f t="shared" si="1"/>
        <v>17</v>
      </c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</row>
    <row r="20" spans="1:30" ht="15">
      <c r="A20" s="257">
        <f t="shared" si="0"/>
        <v>13</v>
      </c>
      <c r="B20" s="257">
        <f t="shared" si="0"/>
        <v>18</v>
      </c>
      <c r="C20" s="259">
        <v>0</v>
      </c>
      <c r="D20" s="258">
        <v>10.5</v>
      </c>
      <c r="E20" s="258">
        <v>40</v>
      </c>
      <c r="F20" s="258">
        <v>10.5</v>
      </c>
      <c r="G20" s="258">
        <v>15</v>
      </c>
      <c r="H20" s="259">
        <v>10</v>
      </c>
      <c r="I20" s="258">
        <v>15</v>
      </c>
      <c r="J20" s="259">
        <v>0</v>
      </c>
      <c r="K20" s="259">
        <v>0</v>
      </c>
      <c r="L20" s="258">
        <v>2</v>
      </c>
      <c r="M20" s="259">
        <v>0</v>
      </c>
      <c r="N20" s="259">
        <v>40</v>
      </c>
      <c r="O20" s="258">
        <v>40</v>
      </c>
      <c r="P20" s="257">
        <f t="shared" si="1"/>
        <v>13</v>
      </c>
      <c r="Q20" s="257">
        <f t="shared" si="1"/>
        <v>18</v>
      </c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</row>
    <row r="21" spans="1:30" ht="15">
      <c r="A21" s="257">
        <f t="shared" si="0"/>
        <v>14</v>
      </c>
      <c r="B21" s="257">
        <f t="shared" si="0"/>
        <v>19</v>
      </c>
      <c r="C21" s="259">
        <v>0</v>
      </c>
      <c r="D21" s="258">
        <v>10.5</v>
      </c>
      <c r="E21" s="295">
        <v>35</v>
      </c>
      <c r="F21" s="258">
        <v>10.5</v>
      </c>
      <c r="G21" s="258">
        <v>15</v>
      </c>
      <c r="H21" s="259">
        <v>5</v>
      </c>
      <c r="I21" s="258">
        <v>15</v>
      </c>
      <c r="J21" s="259">
        <v>0</v>
      </c>
      <c r="K21" s="259">
        <v>0</v>
      </c>
      <c r="L21" s="258">
        <v>2</v>
      </c>
      <c r="M21" s="259">
        <v>0</v>
      </c>
      <c r="N21" s="259">
        <v>35</v>
      </c>
      <c r="O21" s="258">
        <v>35</v>
      </c>
      <c r="P21" s="257">
        <f t="shared" si="1"/>
        <v>14</v>
      </c>
      <c r="Q21" s="257">
        <f t="shared" si="1"/>
        <v>19</v>
      </c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</row>
    <row r="22" spans="1:30" s="255" customFormat="1" ht="15">
      <c r="A22" s="284">
        <f t="shared" si="0"/>
        <v>15</v>
      </c>
      <c r="B22" s="284">
        <f t="shared" si="0"/>
        <v>20</v>
      </c>
      <c r="C22" s="283">
        <v>0</v>
      </c>
      <c r="D22" s="265">
        <v>10.5</v>
      </c>
      <c r="E22" s="265">
        <v>35</v>
      </c>
      <c r="F22" s="265">
        <v>10.5</v>
      </c>
      <c r="G22" s="265">
        <v>15</v>
      </c>
      <c r="H22" s="283">
        <v>5</v>
      </c>
      <c r="I22" s="265">
        <v>15</v>
      </c>
      <c r="J22" s="283">
        <v>0</v>
      </c>
      <c r="K22" s="283">
        <v>0</v>
      </c>
      <c r="L22" s="265">
        <v>2</v>
      </c>
      <c r="M22" s="283">
        <v>0</v>
      </c>
      <c r="N22" s="283">
        <v>35</v>
      </c>
      <c r="O22" s="258">
        <v>35</v>
      </c>
      <c r="P22" s="284">
        <f t="shared" si="1"/>
        <v>15</v>
      </c>
      <c r="Q22" s="284">
        <f t="shared" si="1"/>
        <v>20</v>
      </c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</row>
    <row r="23" spans="1:30" ht="15">
      <c r="A23" s="257">
        <f t="shared" si="0"/>
        <v>16</v>
      </c>
      <c r="B23" s="257">
        <f t="shared" si="0"/>
        <v>21</v>
      </c>
      <c r="C23" s="259">
        <v>0</v>
      </c>
      <c r="D23" s="258">
        <v>10.5</v>
      </c>
      <c r="E23" s="258">
        <v>35</v>
      </c>
      <c r="F23" s="258">
        <v>10.5</v>
      </c>
      <c r="G23" s="258">
        <v>15</v>
      </c>
      <c r="H23" s="259">
        <v>5</v>
      </c>
      <c r="I23" s="258">
        <v>15</v>
      </c>
      <c r="J23" s="259">
        <v>0</v>
      </c>
      <c r="K23" s="259">
        <v>0</v>
      </c>
      <c r="L23" s="258">
        <v>2</v>
      </c>
      <c r="M23" s="259">
        <v>0</v>
      </c>
      <c r="N23" s="259">
        <v>35</v>
      </c>
      <c r="O23" s="258">
        <v>35</v>
      </c>
      <c r="P23" s="257">
        <f t="shared" si="1"/>
        <v>16</v>
      </c>
      <c r="Q23" s="257">
        <f t="shared" si="1"/>
        <v>21</v>
      </c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</row>
    <row r="24" spans="1:30" ht="15">
      <c r="A24" s="257">
        <f t="shared" si="0"/>
        <v>17</v>
      </c>
      <c r="B24" s="257">
        <f t="shared" si="0"/>
        <v>22</v>
      </c>
      <c r="C24" s="259">
        <v>0</v>
      </c>
      <c r="D24" s="258">
        <v>10.5</v>
      </c>
      <c r="E24" s="258">
        <v>45</v>
      </c>
      <c r="F24" s="258">
        <v>10.5</v>
      </c>
      <c r="G24" s="258">
        <v>20</v>
      </c>
      <c r="H24" s="259">
        <v>5</v>
      </c>
      <c r="I24" s="258">
        <v>20</v>
      </c>
      <c r="J24" s="259">
        <v>0</v>
      </c>
      <c r="K24" s="259">
        <v>0</v>
      </c>
      <c r="L24" s="258">
        <v>2</v>
      </c>
      <c r="M24" s="259">
        <v>0</v>
      </c>
      <c r="N24" s="259">
        <v>45</v>
      </c>
      <c r="O24" s="258">
        <v>45</v>
      </c>
      <c r="P24" s="257">
        <f t="shared" si="1"/>
        <v>17</v>
      </c>
      <c r="Q24" s="257">
        <f t="shared" si="1"/>
        <v>22</v>
      </c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</row>
    <row r="25" spans="1:30" ht="15">
      <c r="A25" s="247">
        <f t="shared" si="0"/>
        <v>18</v>
      </c>
      <c r="B25" s="247">
        <f t="shared" si="0"/>
        <v>23</v>
      </c>
      <c r="C25" s="249">
        <v>0</v>
      </c>
      <c r="D25" s="248">
        <v>10.5</v>
      </c>
      <c r="E25" s="300">
        <v>55</v>
      </c>
      <c r="F25" s="248">
        <v>10.5</v>
      </c>
      <c r="G25" s="248">
        <v>30</v>
      </c>
      <c r="H25" s="249">
        <v>5</v>
      </c>
      <c r="I25" s="248">
        <v>20</v>
      </c>
      <c r="J25" s="249">
        <v>0</v>
      </c>
      <c r="K25" s="249">
        <v>0</v>
      </c>
      <c r="L25" s="248">
        <v>2</v>
      </c>
      <c r="M25" s="249">
        <v>0</v>
      </c>
      <c r="N25" s="249">
        <v>55</v>
      </c>
      <c r="O25" s="248">
        <v>55</v>
      </c>
      <c r="P25" s="247">
        <f t="shared" si="1"/>
        <v>18</v>
      </c>
      <c r="Q25" s="247">
        <f t="shared" si="1"/>
        <v>23</v>
      </c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</row>
    <row r="26" spans="1:30" ht="15">
      <c r="A26" s="257">
        <f t="shared" si="0"/>
        <v>19</v>
      </c>
      <c r="B26" s="257">
        <f t="shared" si="0"/>
        <v>24</v>
      </c>
      <c r="C26" s="259">
        <v>0</v>
      </c>
      <c r="D26" s="258">
        <v>10.5</v>
      </c>
      <c r="E26" s="258">
        <v>45</v>
      </c>
      <c r="F26" s="258">
        <v>10.5</v>
      </c>
      <c r="G26" s="258">
        <v>20</v>
      </c>
      <c r="H26" s="259">
        <v>5</v>
      </c>
      <c r="I26" s="258">
        <v>20</v>
      </c>
      <c r="J26" s="259">
        <v>0</v>
      </c>
      <c r="K26" s="259">
        <v>0</v>
      </c>
      <c r="L26" s="258">
        <v>2</v>
      </c>
      <c r="M26" s="259">
        <v>0</v>
      </c>
      <c r="N26" s="259">
        <v>45</v>
      </c>
      <c r="O26" s="258">
        <v>45</v>
      </c>
      <c r="P26" s="257">
        <f t="shared" si="1"/>
        <v>19</v>
      </c>
      <c r="Q26" s="257">
        <f t="shared" si="1"/>
        <v>24</v>
      </c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</row>
    <row r="27" spans="1:30" ht="15">
      <c r="A27" s="257">
        <v>20</v>
      </c>
      <c r="B27" s="257">
        <v>1</v>
      </c>
      <c r="C27" s="259">
        <v>0</v>
      </c>
      <c r="D27" s="258">
        <v>10.5</v>
      </c>
      <c r="E27" s="258">
        <v>35</v>
      </c>
      <c r="F27" s="258">
        <v>10.5</v>
      </c>
      <c r="G27" s="258">
        <v>15</v>
      </c>
      <c r="H27" s="259">
        <v>5</v>
      </c>
      <c r="I27" s="258">
        <v>15</v>
      </c>
      <c r="J27" s="259">
        <v>0</v>
      </c>
      <c r="K27" s="259">
        <v>0</v>
      </c>
      <c r="L27" s="258">
        <v>0</v>
      </c>
      <c r="M27" s="259">
        <v>0</v>
      </c>
      <c r="N27" s="259">
        <v>35</v>
      </c>
      <c r="O27" s="258">
        <v>35</v>
      </c>
      <c r="P27" s="257">
        <v>20</v>
      </c>
      <c r="Q27" s="257">
        <v>1</v>
      </c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</row>
    <row r="28" spans="1:30" ht="15">
      <c r="A28" s="257">
        <f aca="true" t="shared" si="2" ref="A28:B31">A27+1</f>
        <v>21</v>
      </c>
      <c r="B28" s="257">
        <f t="shared" si="2"/>
        <v>2</v>
      </c>
      <c r="C28" s="259">
        <v>0</v>
      </c>
      <c r="D28" s="258">
        <v>10.5</v>
      </c>
      <c r="E28" s="258">
        <v>30</v>
      </c>
      <c r="F28" s="258">
        <v>10.5</v>
      </c>
      <c r="G28" s="258">
        <v>15</v>
      </c>
      <c r="H28" s="259">
        <v>0</v>
      </c>
      <c r="I28" s="258">
        <v>15</v>
      </c>
      <c r="J28" s="259">
        <v>0</v>
      </c>
      <c r="K28" s="259">
        <v>0</v>
      </c>
      <c r="L28" s="258">
        <v>0</v>
      </c>
      <c r="M28" s="259">
        <v>0</v>
      </c>
      <c r="N28" s="259">
        <v>30</v>
      </c>
      <c r="O28" s="258">
        <v>30</v>
      </c>
      <c r="P28" s="257">
        <f aca="true" t="shared" si="3" ref="P28:Q31">P27+1</f>
        <v>21</v>
      </c>
      <c r="Q28" s="257">
        <f t="shared" si="3"/>
        <v>2</v>
      </c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</row>
    <row r="29" spans="1:30" ht="15">
      <c r="A29" s="257">
        <f t="shared" si="2"/>
        <v>22</v>
      </c>
      <c r="B29" s="257">
        <f t="shared" si="2"/>
        <v>3</v>
      </c>
      <c r="C29" s="259">
        <v>0</v>
      </c>
      <c r="D29" s="258">
        <v>10.5</v>
      </c>
      <c r="E29" s="258">
        <v>20</v>
      </c>
      <c r="F29" s="258">
        <v>10.5</v>
      </c>
      <c r="G29" s="258">
        <v>10</v>
      </c>
      <c r="H29" s="259">
        <v>0</v>
      </c>
      <c r="I29" s="258">
        <v>10</v>
      </c>
      <c r="J29" s="259">
        <v>0</v>
      </c>
      <c r="K29" s="259">
        <v>0</v>
      </c>
      <c r="L29" s="258">
        <v>0</v>
      </c>
      <c r="M29" s="259">
        <v>0</v>
      </c>
      <c r="N29" s="259">
        <v>20</v>
      </c>
      <c r="O29" s="258">
        <v>20</v>
      </c>
      <c r="P29" s="257">
        <f t="shared" si="3"/>
        <v>22</v>
      </c>
      <c r="Q29" s="257">
        <f t="shared" si="3"/>
        <v>3</v>
      </c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</row>
    <row r="30" spans="1:30" s="255" customFormat="1" ht="15">
      <c r="A30" s="284">
        <f t="shared" si="2"/>
        <v>23</v>
      </c>
      <c r="B30" s="284">
        <f t="shared" si="2"/>
        <v>4</v>
      </c>
      <c r="C30" s="283">
        <v>0</v>
      </c>
      <c r="D30" s="265">
        <v>10.5</v>
      </c>
      <c r="E30" s="265">
        <v>20</v>
      </c>
      <c r="F30" s="265">
        <v>10.5</v>
      </c>
      <c r="G30" s="265">
        <v>10</v>
      </c>
      <c r="H30" s="283">
        <v>0</v>
      </c>
      <c r="I30" s="265">
        <v>10</v>
      </c>
      <c r="J30" s="283">
        <v>0</v>
      </c>
      <c r="K30" s="283">
        <v>0</v>
      </c>
      <c r="L30" s="265">
        <v>0</v>
      </c>
      <c r="M30" s="283">
        <v>0</v>
      </c>
      <c r="N30" s="283">
        <v>20</v>
      </c>
      <c r="O30" s="258">
        <v>20</v>
      </c>
      <c r="P30" s="284">
        <f t="shared" si="3"/>
        <v>23</v>
      </c>
      <c r="Q30" s="284">
        <f t="shared" si="3"/>
        <v>4</v>
      </c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</row>
    <row r="31" spans="1:30" ht="15">
      <c r="A31" s="257">
        <f t="shared" si="2"/>
        <v>24</v>
      </c>
      <c r="B31" s="257">
        <f t="shared" si="2"/>
        <v>5</v>
      </c>
      <c r="C31" s="259">
        <v>0</v>
      </c>
      <c r="D31" s="258">
        <v>10.5</v>
      </c>
      <c r="E31" s="258">
        <v>15</v>
      </c>
      <c r="F31" s="258">
        <v>10.5</v>
      </c>
      <c r="G31" s="258">
        <v>5</v>
      </c>
      <c r="H31" s="259">
        <v>0</v>
      </c>
      <c r="I31" s="258">
        <v>10</v>
      </c>
      <c r="J31" s="259">
        <v>0</v>
      </c>
      <c r="K31" s="259">
        <v>0</v>
      </c>
      <c r="L31" s="258">
        <v>0</v>
      </c>
      <c r="M31" s="259">
        <v>0</v>
      </c>
      <c r="N31" s="259">
        <v>15</v>
      </c>
      <c r="O31" s="258">
        <v>15</v>
      </c>
      <c r="P31" s="257">
        <f t="shared" si="3"/>
        <v>24</v>
      </c>
      <c r="Q31" s="257">
        <f t="shared" si="3"/>
        <v>5</v>
      </c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</row>
    <row r="32" spans="1:30" ht="15">
      <c r="A32" s="296"/>
      <c r="B32" s="296"/>
      <c r="C32" s="296"/>
      <c r="D32" s="296"/>
      <c r="E32" s="296"/>
      <c r="F32" s="296"/>
      <c r="G32" s="297"/>
      <c r="H32" s="298"/>
      <c r="I32" s="296"/>
      <c r="J32" s="298"/>
      <c r="K32" s="296"/>
      <c r="L32" s="297"/>
      <c r="M32" s="299"/>
      <c r="N32" s="296"/>
      <c r="O32" s="296"/>
      <c r="P32" s="296"/>
      <c r="Q32" s="296"/>
      <c r="R32" s="296"/>
      <c r="S32" s="29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</row>
    <row r="33" spans="1:30" ht="1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</row>
    <row r="34" spans="1:30" ht="1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</row>
    <row r="35" spans="1:30" ht="15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</row>
    <row r="36" spans="1:30" ht="15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</row>
    <row r="37" spans="1:30" ht="1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</row>
  </sheetData>
  <sheetProtection/>
  <mergeCells count="8">
    <mergeCell ref="Q4:Q6"/>
    <mergeCell ref="B2:F2"/>
    <mergeCell ref="O4:O6"/>
    <mergeCell ref="A4:A6"/>
    <mergeCell ref="B4:B6"/>
    <mergeCell ref="C4:D5"/>
    <mergeCell ref="E4:F5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S31" sqref="S31"/>
    </sheetView>
  </sheetViews>
  <sheetFormatPr defaultColWidth="9.140625" defaultRowHeight="15"/>
  <cols>
    <col min="1" max="1" width="6.7109375" style="6" customWidth="1"/>
    <col min="2" max="2" width="6.57421875" style="6" customWidth="1"/>
    <col min="3" max="13" width="9.140625" style="6" customWidth="1"/>
    <col min="14" max="14" width="6.57421875" style="6" customWidth="1"/>
    <col min="15" max="15" width="6.7109375" style="6" customWidth="1"/>
    <col min="16" max="16384" width="9.140625" style="6" customWidth="1"/>
  </cols>
  <sheetData>
    <row r="1" spans="1:15" ht="15">
      <c r="A1" s="205" t="s">
        <v>393</v>
      </c>
      <c r="C1" s="289"/>
      <c r="M1" s="209" t="s">
        <v>0</v>
      </c>
      <c r="N1" s="209"/>
      <c r="O1" s="209"/>
    </row>
    <row r="2" spans="1:15" ht="15">
      <c r="A2" s="209"/>
      <c r="B2" s="206" t="s">
        <v>333</v>
      </c>
      <c r="C2" s="206"/>
      <c r="D2" s="206"/>
      <c r="E2" s="206"/>
      <c r="F2" s="206"/>
      <c r="I2" s="209" t="s">
        <v>357</v>
      </c>
      <c r="J2" s="209"/>
      <c r="N2" s="209"/>
      <c r="O2" s="209"/>
    </row>
    <row r="3" spans="1:15" ht="15">
      <c r="A3" s="209"/>
      <c r="B3" s="206"/>
      <c r="C3" s="206"/>
      <c r="D3" s="206"/>
      <c r="E3" s="206"/>
      <c r="F3" s="206"/>
      <c r="N3" s="209"/>
      <c r="O3" s="209"/>
    </row>
    <row r="4" spans="1:15" ht="15">
      <c r="A4" s="381" t="s">
        <v>1</v>
      </c>
      <c r="B4" s="381" t="s">
        <v>11</v>
      </c>
      <c r="C4" s="221" t="s">
        <v>347</v>
      </c>
      <c r="D4" s="220" t="s">
        <v>263</v>
      </c>
      <c r="E4" s="220" t="s">
        <v>257</v>
      </c>
      <c r="F4" s="220" t="s">
        <v>263</v>
      </c>
      <c r="G4" s="220" t="s">
        <v>281</v>
      </c>
      <c r="H4" s="203" t="s">
        <v>348</v>
      </c>
      <c r="I4" s="20" t="s">
        <v>37</v>
      </c>
      <c r="J4" s="20" t="s">
        <v>38</v>
      </c>
      <c r="K4" s="203" t="s">
        <v>262</v>
      </c>
      <c r="L4" s="203" t="s">
        <v>40</v>
      </c>
      <c r="M4" s="203" t="s">
        <v>283</v>
      </c>
      <c r="N4" s="381" t="s">
        <v>1</v>
      </c>
      <c r="O4" s="381" t="s">
        <v>11</v>
      </c>
    </row>
    <row r="5" spans="1:32" ht="15">
      <c r="A5" s="381"/>
      <c r="B5" s="381"/>
      <c r="C5" s="203"/>
      <c r="D5" s="20"/>
      <c r="E5" s="20"/>
      <c r="F5" s="20"/>
      <c r="G5" s="20"/>
      <c r="H5" s="203"/>
      <c r="I5" s="20"/>
      <c r="J5" s="20"/>
      <c r="K5" s="203"/>
      <c r="L5" s="203"/>
      <c r="M5" s="203"/>
      <c r="N5" s="381"/>
      <c r="O5" s="381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</row>
    <row r="6" spans="1:32" ht="15">
      <c r="A6" s="381"/>
      <c r="B6" s="381"/>
      <c r="C6" s="203" t="s">
        <v>5</v>
      </c>
      <c r="D6" s="210" t="s">
        <v>5</v>
      </c>
      <c r="E6" s="20" t="s">
        <v>5</v>
      </c>
      <c r="F6" s="210" t="s">
        <v>5</v>
      </c>
      <c r="G6" s="210" t="s">
        <v>5</v>
      </c>
      <c r="H6" s="211" t="s">
        <v>5</v>
      </c>
      <c r="I6" s="20" t="s">
        <v>5</v>
      </c>
      <c r="J6" s="20" t="s">
        <v>5</v>
      </c>
      <c r="K6" s="211" t="s">
        <v>5</v>
      </c>
      <c r="L6" s="20" t="s">
        <v>5</v>
      </c>
      <c r="M6" s="20" t="s">
        <v>5</v>
      </c>
      <c r="N6" s="381"/>
      <c r="O6" s="381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</row>
    <row r="7" spans="1:32" s="250" customFormat="1" ht="15">
      <c r="A7" s="257">
        <v>0</v>
      </c>
      <c r="B7" s="257">
        <v>5</v>
      </c>
      <c r="C7" s="258">
        <v>10</v>
      </c>
      <c r="D7" s="259">
        <v>0</v>
      </c>
      <c r="E7" s="258">
        <v>10</v>
      </c>
      <c r="F7" s="259">
        <v>0</v>
      </c>
      <c r="G7" s="259">
        <v>2</v>
      </c>
      <c r="H7" s="258">
        <v>70</v>
      </c>
      <c r="I7" s="258">
        <v>1</v>
      </c>
      <c r="J7" s="259">
        <v>0</v>
      </c>
      <c r="K7" s="258">
        <v>40</v>
      </c>
      <c r="L7" s="259">
        <v>0</v>
      </c>
      <c r="M7" s="258">
        <v>40</v>
      </c>
      <c r="N7" s="257">
        <v>0</v>
      </c>
      <c r="O7" s="257">
        <v>5</v>
      </c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</row>
    <row r="8" spans="1:32" s="255" customFormat="1" ht="15">
      <c r="A8" s="247">
        <v>1</v>
      </c>
      <c r="B8" s="247">
        <v>6</v>
      </c>
      <c r="C8" s="248">
        <v>10</v>
      </c>
      <c r="D8" s="249">
        <v>0</v>
      </c>
      <c r="E8" s="248">
        <v>15</v>
      </c>
      <c r="F8" s="249">
        <v>0</v>
      </c>
      <c r="G8" s="249">
        <v>2</v>
      </c>
      <c r="H8" s="248">
        <v>80</v>
      </c>
      <c r="I8" s="248">
        <v>1</v>
      </c>
      <c r="J8" s="249">
        <v>0</v>
      </c>
      <c r="K8" s="248">
        <v>40</v>
      </c>
      <c r="L8" s="249">
        <v>0</v>
      </c>
      <c r="M8" s="248">
        <v>40</v>
      </c>
      <c r="N8" s="247">
        <v>1</v>
      </c>
      <c r="O8" s="247">
        <v>6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</row>
    <row r="9" spans="1:32" s="250" customFormat="1" ht="15">
      <c r="A9" s="257">
        <v>2</v>
      </c>
      <c r="B9" s="257">
        <v>7</v>
      </c>
      <c r="C9" s="258">
        <v>10</v>
      </c>
      <c r="D9" s="259">
        <v>0</v>
      </c>
      <c r="E9" s="258">
        <v>18</v>
      </c>
      <c r="F9" s="259">
        <v>0</v>
      </c>
      <c r="G9" s="259">
        <v>2</v>
      </c>
      <c r="H9" s="258">
        <v>90</v>
      </c>
      <c r="I9" s="258">
        <v>1</v>
      </c>
      <c r="J9" s="259">
        <v>0</v>
      </c>
      <c r="K9" s="258">
        <v>40</v>
      </c>
      <c r="L9" s="259">
        <v>0</v>
      </c>
      <c r="M9" s="258">
        <v>50</v>
      </c>
      <c r="N9" s="257">
        <v>2</v>
      </c>
      <c r="O9" s="257">
        <v>7</v>
      </c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</row>
    <row r="10" spans="1:32" s="250" customFormat="1" ht="15">
      <c r="A10" s="257">
        <v>3</v>
      </c>
      <c r="B10" s="257">
        <v>8</v>
      </c>
      <c r="C10" s="258">
        <v>15</v>
      </c>
      <c r="D10" s="259">
        <v>0</v>
      </c>
      <c r="E10" s="258">
        <v>18</v>
      </c>
      <c r="F10" s="259">
        <v>0</v>
      </c>
      <c r="G10" s="259">
        <v>2</v>
      </c>
      <c r="H10" s="258">
        <v>100</v>
      </c>
      <c r="I10" s="258">
        <v>1</v>
      </c>
      <c r="J10" s="259">
        <v>0</v>
      </c>
      <c r="K10" s="258">
        <v>50</v>
      </c>
      <c r="L10" s="259">
        <v>0</v>
      </c>
      <c r="M10" s="258">
        <v>50</v>
      </c>
      <c r="N10" s="257">
        <v>3</v>
      </c>
      <c r="O10" s="257">
        <v>8</v>
      </c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</row>
    <row r="11" spans="1:32" s="250" customFormat="1" ht="15">
      <c r="A11" s="257">
        <f aca="true" t="shared" si="0" ref="A11:B26">A10+1</f>
        <v>4</v>
      </c>
      <c r="B11" s="257">
        <f t="shared" si="0"/>
        <v>9</v>
      </c>
      <c r="C11" s="258">
        <v>15</v>
      </c>
      <c r="D11" s="259">
        <v>0</v>
      </c>
      <c r="E11" s="258">
        <v>18</v>
      </c>
      <c r="F11" s="259">
        <v>0</v>
      </c>
      <c r="G11" s="259">
        <v>2</v>
      </c>
      <c r="H11" s="258">
        <v>150</v>
      </c>
      <c r="I11" s="258">
        <v>1</v>
      </c>
      <c r="J11" s="259">
        <v>0</v>
      </c>
      <c r="K11" s="258">
        <v>50</v>
      </c>
      <c r="L11" s="259">
        <v>0</v>
      </c>
      <c r="M11" s="258">
        <v>80</v>
      </c>
      <c r="N11" s="257">
        <f aca="true" t="shared" si="1" ref="N11:O26">N10+1</f>
        <v>4</v>
      </c>
      <c r="O11" s="257">
        <f t="shared" si="1"/>
        <v>9</v>
      </c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</row>
    <row r="12" spans="1:32" s="250" customFormat="1" ht="15">
      <c r="A12" s="261">
        <f t="shared" si="0"/>
        <v>5</v>
      </c>
      <c r="B12" s="261">
        <f t="shared" si="0"/>
        <v>10</v>
      </c>
      <c r="C12" s="258">
        <v>20</v>
      </c>
      <c r="D12" s="259">
        <v>0</v>
      </c>
      <c r="E12" s="258">
        <v>20</v>
      </c>
      <c r="F12" s="259">
        <v>0</v>
      </c>
      <c r="G12" s="259">
        <v>2</v>
      </c>
      <c r="H12" s="258">
        <v>190</v>
      </c>
      <c r="I12" s="258">
        <v>1</v>
      </c>
      <c r="J12" s="259">
        <v>0</v>
      </c>
      <c r="K12" s="258">
        <v>60</v>
      </c>
      <c r="L12" s="259">
        <v>0</v>
      </c>
      <c r="M12" s="258">
        <v>90</v>
      </c>
      <c r="N12" s="261">
        <f t="shared" si="1"/>
        <v>5</v>
      </c>
      <c r="O12" s="261">
        <f t="shared" si="1"/>
        <v>10</v>
      </c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</row>
    <row r="13" spans="1:32" s="255" customFormat="1" ht="15">
      <c r="A13" s="257">
        <f t="shared" si="0"/>
        <v>6</v>
      </c>
      <c r="B13" s="257">
        <f t="shared" si="0"/>
        <v>11</v>
      </c>
      <c r="C13" s="258">
        <v>20</v>
      </c>
      <c r="D13" s="259">
        <v>0</v>
      </c>
      <c r="E13" s="258">
        <v>20</v>
      </c>
      <c r="F13" s="259">
        <v>0</v>
      </c>
      <c r="G13" s="259">
        <v>2</v>
      </c>
      <c r="H13" s="258">
        <v>215</v>
      </c>
      <c r="I13" s="258">
        <v>1</v>
      </c>
      <c r="J13" s="259">
        <v>0</v>
      </c>
      <c r="K13" s="258">
        <v>65</v>
      </c>
      <c r="L13" s="259">
        <v>0</v>
      </c>
      <c r="M13" s="258">
        <v>105</v>
      </c>
      <c r="N13" s="257">
        <f t="shared" si="1"/>
        <v>6</v>
      </c>
      <c r="O13" s="257">
        <f t="shared" si="1"/>
        <v>11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</row>
    <row r="14" spans="1:32" s="250" customFormat="1" ht="15">
      <c r="A14" s="247">
        <f t="shared" si="0"/>
        <v>7</v>
      </c>
      <c r="B14" s="247">
        <f t="shared" si="0"/>
        <v>12</v>
      </c>
      <c r="C14" s="248">
        <v>20</v>
      </c>
      <c r="D14" s="249">
        <v>0</v>
      </c>
      <c r="E14" s="248">
        <v>15</v>
      </c>
      <c r="F14" s="249">
        <v>0</v>
      </c>
      <c r="G14" s="249">
        <v>2</v>
      </c>
      <c r="H14" s="248">
        <v>210</v>
      </c>
      <c r="I14" s="248">
        <v>1</v>
      </c>
      <c r="J14" s="249">
        <v>0</v>
      </c>
      <c r="K14" s="248">
        <v>60</v>
      </c>
      <c r="L14" s="249">
        <v>0</v>
      </c>
      <c r="M14" s="248">
        <v>100</v>
      </c>
      <c r="N14" s="247">
        <f t="shared" si="1"/>
        <v>7</v>
      </c>
      <c r="O14" s="247">
        <f t="shared" si="1"/>
        <v>12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</row>
    <row r="15" spans="1:32" s="250" customFormat="1" ht="15">
      <c r="A15" s="257">
        <f t="shared" si="0"/>
        <v>8</v>
      </c>
      <c r="B15" s="257">
        <f t="shared" si="0"/>
        <v>13</v>
      </c>
      <c r="C15" s="258">
        <v>20</v>
      </c>
      <c r="D15" s="259">
        <v>0</v>
      </c>
      <c r="E15" s="258">
        <v>15</v>
      </c>
      <c r="F15" s="259">
        <v>0</v>
      </c>
      <c r="G15" s="259">
        <v>2</v>
      </c>
      <c r="H15" s="258">
        <v>200</v>
      </c>
      <c r="I15" s="258">
        <v>1</v>
      </c>
      <c r="J15" s="259">
        <v>0</v>
      </c>
      <c r="K15" s="258">
        <v>60</v>
      </c>
      <c r="L15" s="259">
        <v>0</v>
      </c>
      <c r="M15" s="258">
        <v>100</v>
      </c>
      <c r="N15" s="257">
        <f t="shared" si="1"/>
        <v>8</v>
      </c>
      <c r="O15" s="257">
        <f t="shared" si="1"/>
        <v>13</v>
      </c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</row>
    <row r="16" spans="1:32" s="250" customFormat="1" ht="15">
      <c r="A16" s="257">
        <f t="shared" si="0"/>
        <v>9</v>
      </c>
      <c r="B16" s="257">
        <f t="shared" si="0"/>
        <v>14</v>
      </c>
      <c r="C16" s="258">
        <v>20</v>
      </c>
      <c r="D16" s="259">
        <v>0</v>
      </c>
      <c r="E16" s="258">
        <v>15</v>
      </c>
      <c r="F16" s="259">
        <v>0</v>
      </c>
      <c r="G16" s="259">
        <v>2</v>
      </c>
      <c r="H16" s="258">
        <v>190</v>
      </c>
      <c r="I16" s="258">
        <v>1</v>
      </c>
      <c r="J16" s="259">
        <v>0</v>
      </c>
      <c r="K16" s="258">
        <v>65</v>
      </c>
      <c r="L16" s="259">
        <v>0</v>
      </c>
      <c r="M16" s="258">
        <v>95</v>
      </c>
      <c r="N16" s="257">
        <f t="shared" si="1"/>
        <v>9</v>
      </c>
      <c r="O16" s="257">
        <f t="shared" si="1"/>
        <v>14</v>
      </c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</row>
    <row r="17" spans="1:32" s="250" customFormat="1" ht="15">
      <c r="A17" s="247">
        <f t="shared" si="0"/>
        <v>10</v>
      </c>
      <c r="B17" s="247">
        <f t="shared" si="0"/>
        <v>15</v>
      </c>
      <c r="C17" s="248">
        <v>20</v>
      </c>
      <c r="D17" s="249">
        <v>0</v>
      </c>
      <c r="E17" s="248">
        <v>15</v>
      </c>
      <c r="F17" s="249">
        <v>0</v>
      </c>
      <c r="G17" s="249">
        <v>2</v>
      </c>
      <c r="H17" s="248">
        <v>200</v>
      </c>
      <c r="I17" s="248">
        <v>1</v>
      </c>
      <c r="J17" s="249">
        <v>0</v>
      </c>
      <c r="K17" s="248">
        <v>60</v>
      </c>
      <c r="L17" s="249">
        <v>0</v>
      </c>
      <c r="M17" s="248">
        <v>95</v>
      </c>
      <c r="N17" s="247">
        <f t="shared" si="1"/>
        <v>10</v>
      </c>
      <c r="O17" s="247">
        <f t="shared" si="1"/>
        <v>15</v>
      </c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</row>
    <row r="18" spans="1:32" s="250" customFormat="1" ht="15">
      <c r="A18" s="257">
        <f t="shared" si="0"/>
        <v>11</v>
      </c>
      <c r="B18" s="257">
        <f t="shared" si="0"/>
        <v>16</v>
      </c>
      <c r="C18" s="258">
        <v>20</v>
      </c>
      <c r="D18" s="259">
        <v>0</v>
      </c>
      <c r="E18" s="258">
        <v>15</v>
      </c>
      <c r="F18" s="259">
        <v>0</v>
      </c>
      <c r="G18" s="259">
        <v>2</v>
      </c>
      <c r="H18" s="258">
        <v>200</v>
      </c>
      <c r="I18" s="258">
        <v>1</v>
      </c>
      <c r="J18" s="259">
        <v>0</v>
      </c>
      <c r="K18" s="258">
        <v>60</v>
      </c>
      <c r="L18" s="259">
        <v>0</v>
      </c>
      <c r="M18" s="258">
        <v>90</v>
      </c>
      <c r="N18" s="257">
        <f>N17+1</f>
        <v>11</v>
      </c>
      <c r="O18" s="257">
        <f t="shared" si="1"/>
        <v>16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</row>
    <row r="19" spans="1:32" s="250" customFormat="1" ht="15">
      <c r="A19" s="261">
        <f t="shared" si="0"/>
        <v>12</v>
      </c>
      <c r="B19" s="261">
        <f t="shared" si="0"/>
        <v>17</v>
      </c>
      <c r="C19" s="258">
        <v>20</v>
      </c>
      <c r="D19" s="259">
        <v>0</v>
      </c>
      <c r="E19" s="258">
        <v>18</v>
      </c>
      <c r="F19" s="259">
        <v>0</v>
      </c>
      <c r="G19" s="259">
        <v>2</v>
      </c>
      <c r="H19" s="258">
        <v>210</v>
      </c>
      <c r="I19" s="258">
        <v>1</v>
      </c>
      <c r="J19" s="259">
        <v>0</v>
      </c>
      <c r="K19" s="258">
        <v>60</v>
      </c>
      <c r="L19" s="259">
        <v>0</v>
      </c>
      <c r="M19" s="258">
        <v>50</v>
      </c>
      <c r="N19" s="257">
        <f>N18+1</f>
        <v>12</v>
      </c>
      <c r="O19" s="261">
        <f t="shared" si="1"/>
        <v>17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</row>
    <row r="20" spans="1:32" s="250" customFormat="1" ht="15">
      <c r="A20" s="257">
        <f t="shared" si="0"/>
        <v>13</v>
      </c>
      <c r="B20" s="257">
        <f t="shared" si="0"/>
        <v>18</v>
      </c>
      <c r="C20" s="258">
        <v>20</v>
      </c>
      <c r="D20" s="259">
        <v>0</v>
      </c>
      <c r="E20" s="258">
        <v>18</v>
      </c>
      <c r="F20" s="259">
        <v>0</v>
      </c>
      <c r="G20" s="259">
        <v>2</v>
      </c>
      <c r="H20" s="258">
        <v>200</v>
      </c>
      <c r="I20" s="258">
        <v>1</v>
      </c>
      <c r="J20" s="259">
        <v>0</v>
      </c>
      <c r="K20" s="258">
        <v>65</v>
      </c>
      <c r="L20" s="259">
        <v>0</v>
      </c>
      <c r="M20" s="258">
        <v>10</v>
      </c>
      <c r="N20" s="257">
        <f t="shared" si="1"/>
        <v>13</v>
      </c>
      <c r="O20" s="257">
        <f t="shared" si="1"/>
        <v>18</v>
      </c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</row>
    <row r="21" spans="1:32" s="250" customFormat="1" ht="15">
      <c r="A21" s="257">
        <f t="shared" si="0"/>
        <v>14</v>
      </c>
      <c r="B21" s="257">
        <f t="shared" si="0"/>
        <v>19</v>
      </c>
      <c r="C21" s="258">
        <v>20</v>
      </c>
      <c r="D21" s="259">
        <v>0</v>
      </c>
      <c r="E21" s="258">
        <v>20</v>
      </c>
      <c r="F21" s="259">
        <v>0</v>
      </c>
      <c r="G21" s="259">
        <v>2</v>
      </c>
      <c r="H21" s="258">
        <v>190</v>
      </c>
      <c r="I21" s="258">
        <v>1</v>
      </c>
      <c r="J21" s="259">
        <v>0</v>
      </c>
      <c r="K21" s="258">
        <v>70</v>
      </c>
      <c r="L21" s="259">
        <v>0</v>
      </c>
      <c r="M21" s="258">
        <v>70</v>
      </c>
      <c r="N21" s="257">
        <f t="shared" si="1"/>
        <v>14</v>
      </c>
      <c r="O21" s="257">
        <f t="shared" si="1"/>
        <v>19</v>
      </c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</row>
    <row r="22" spans="1:32" s="255" customFormat="1" ht="15">
      <c r="A22" s="261">
        <f t="shared" si="0"/>
        <v>15</v>
      </c>
      <c r="B22" s="261">
        <f t="shared" si="0"/>
        <v>20</v>
      </c>
      <c r="C22" s="258">
        <v>20</v>
      </c>
      <c r="D22" s="259">
        <v>0</v>
      </c>
      <c r="E22" s="258">
        <v>20</v>
      </c>
      <c r="F22" s="259">
        <v>0</v>
      </c>
      <c r="G22" s="259">
        <v>2</v>
      </c>
      <c r="H22" s="258">
        <v>175</v>
      </c>
      <c r="I22" s="258">
        <v>1</v>
      </c>
      <c r="J22" s="259">
        <v>0</v>
      </c>
      <c r="K22" s="258">
        <v>70</v>
      </c>
      <c r="L22" s="259">
        <v>0</v>
      </c>
      <c r="M22" s="258">
        <v>103</v>
      </c>
      <c r="N22" s="261">
        <f t="shared" si="1"/>
        <v>15</v>
      </c>
      <c r="O22" s="261">
        <f t="shared" si="1"/>
        <v>20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</row>
    <row r="23" spans="1:32" s="250" customFormat="1" ht="15">
      <c r="A23" s="257">
        <f t="shared" si="0"/>
        <v>16</v>
      </c>
      <c r="B23" s="257">
        <f t="shared" si="0"/>
        <v>21</v>
      </c>
      <c r="C23" s="258">
        <v>15</v>
      </c>
      <c r="D23" s="259">
        <v>0</v>
      </c>
      <c r="E23" s="258">
        <v>20</v>
      </c>
      <c r="F23" s="259">
        <v>0</v>
      </c>
      <c r="G23" s="259">
        <v>2</v>
      </c>
      <c r="H23" s="258">
        <v>170</v>
      </c>
      <c r="I23" s="258">
        <v>1</v>
      </c>
      <c r="J23" s="259">
        <v>0</v>
      </c>
      <c r="K23" s="258">
        <v>65</v>
      </c>
      <c r="L23" s="259">
        <v>0</v>
      </c>
      <c r="M23" s="258">
        <v>90</v>
      </c>
      <c r="N23" s="257">
        <f t="shared" si="1"/>
        <v>16</v>
      </c>
      <c r="O23" s="257">
        <f t="shared" si="1"/>
        <v>21</v>
      </c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</row>
    <row r="24" spans="1:32" s="250" customFormat="1" ht="15">
      <c r="A24" s="257">
        <f t="shared" si="0"/>
        <v>17</v>
      </c>
      <c r="B24" s="257">
        <f t="shared" si="0"/>
        <v>22</v>
      </c>
      <c r="C24" s="258">
        <v>15</v>
      </c>
      <c r="D24" s="259">
        <v>0</v>
      </c>
      <c r="E24" s="258">
        <v>20</v>
      </c>
      <c r="F24" s="259">
        <v>0</v>
      </c>
      <c r="G24" s="259">
        <v>2</v>
      </c>
      <c r="H24" s="258">
        <v>130</v>
      </c>
      <c r="I24" s="258">
        <v>1</v>
      </c>
      <c r="J24" s="259">
        <v>0</v>
      </c>
      <c r="K24" s="258">
        <v>65</v>
      </c>
      <c r="L24" s="259">
        <v>0</v>
      </c>
      <c r="M24" s="258">
        <v>90</v>
      </c>
      <c r="N24" s="257">
        <f t="shared" si="1"/>
        <v>17</v>
      </c>
      <c r="O24" s="257">
        <f t="shared" si="1"/>
        <v>22</v>
      </c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</row>
    <row r="25" spans="1:32" s="250" customFormat="1" ht="15">
      <c r="A25" s="247">
        <f t="shared" si="0"/>
        <v>18</v>
      </c>
      <c r="B25" s="247">
        <f t="shared" si="0"/>
        <v>23</v>
      </c>
      <c r="C25" s="248">
        <v>15</v>
      </c>
      <c r="D25" s="249">
        <v>0</v>
      </c>
      <c r="E25" s="248">
        <v>15</v>
      </c>
      <c r="F25" s="249">
        <v>0</v>
      </c>
      <c r="G25" s="249">
        <v>2</v>
      </c>
      <c r="H25" s="248">
        <v>110</v>
      </c>
      <c r="I25" s="248">
        <v>1</v>
      </c>
      <c r="J25" s="249">
        <v>0</v>
      </c>
      <c r="K25" s="248">
        <v>60</v>
      </c>
      <c r="L25" s="249">
        <v>0</v>
      </c>
      <c r="M25" s="248">
        <v>50</v>
      </c>
      <c r="N25" s="247">
        <f t="shared" si="1"/>
        <v>18</v>
      </c>
      <c r="O25" s="247">
        <f t="shared" si="1"/>
        <v>23</v>
      </c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</row>
    <row r="26" spans="1:32" s="250" customFormat="1" ht="15">
      <c r="A26" s="257">
        <f t="shared" si="0"/>
        <v>19</v>
      </c>
      <c r="B26" s="257">
        <f t="shared" si="0"/>
        <v>24</v>
      </c>
      <c r="C26" s="258">
        <v>15</v>
      </c>
      <c r="D26" s="259">
        <v>0</v>
      </c>
      <c r="E26" s="258">
        <v>15</v>
      </c>
      <c r="F26" s="259">
        <v>0</v>
      </c>
      <c r="G26" s="259">
        <v>2</v>
      </c>
      <c r="H26" s="258">
        <v>90</v>
      </c>
      <c r="I26" s="258">
        <v>1</v>
      </c>
      <c r="J26" s="259">
        <v>0</v>
      </c>
      <c r="K26" s="258">
        <v>50</v>
      </c>
      <c r="L26" s="259">
        <v>0</v>
      </c>
      <c r="M26" s="258">
        <v>40</v>
      </c>
      <c r="N26" s="257">
        <f t="shared" si="1"/>
        <v>19</v>
      </c>
      <c r="O26" s="257">
        <f t="shared" si="1"/>
        <v>24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</row>
    <row r="27" spans="1:32" s="250" customFormat="1" ht="15">
      <c r="A27" s="257">
        <v>20</v>
      </c>
      <c r="B27" s="257">
        <v>1</v>
      </c>
      <c r="C27" s="258">
        <v>10</v>
      </c>
      <c r="D27" s="259">
        <v>0</v>
      </c>
      <c r="E27" s="258">
        <v>15</v>
      </c>
      <c r="F27" s="259">
        <v>0</v>
      </c>
      <c r="G27" s="259">
        <v>2</v>
      </c>
      <c r="H27" s="258">
        <v>70</v>
      </c>
      <c r="I27" s="258">
        <v>1</v>
      </c>
      <c r="J27" s="259">
        <v>0</v>
      </c>
      <c r="K27" s="258">
        <v>50</v>
      </c>
      <c r="L27" s="259">
        <v>0</v>
      </c>
      <c r="M27" s="258">
        <v>30</v>
      </c>
      <c r="N27" s="257">
        <v>20</v>
      </c>
      <c r="O27" s="257">
        <v>1</v>
      </c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</row>
    <row r="28" spans="1:32" s="250" customFormat="1" ht="15">
      <c r="A28" s="257">
        <f aca="true" t="shared" si="2" ref="A28:B31">A27+1</f>
        <v>21</v>
      </c>
      <c r="B28" s="257">
        <f t="shared" si="2"/>
        <v>2</v>
      </c>
      <c r="C28" s="258">
        <v>10</v>
      </c>
      <c r="D28" s="259">
        <v>0</v>
      </c>
      <c r="E28" s="258">
        <v>15</v>
      </c>
      <c r="F28" s="259">
        <v>0</v>
      </c>
      <c r="G28" s="259">
        <v>2</v>
      </c>
      <c r="H28" s="258">
        <v>70</v>
      </c>
      <c r="I28" s="258">
        <v>1</v>
      </c>
      <c r="J28" s="259">
        <v>0</v>
      </c>
      <c r="K28" s="258">
        <v>40</v>
      </c>
      <c r="L28" s="259">
        <v>0</v>
      </c>
      <c r="M28" s="258">
        <v>30</v>
      </c>
      <c r="N28" s="257">
        <f aca="true" t="shared" si="3" ref="N28:O31">N27+1</f>
        <v>21</v>
      </c>
      <c r="O28" s="257">
        <f t="shared" si="3"/>
        <v>2</v>
      </c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</row>
    <row r="29" spans="1:32" s="250" customFormat="1" ht="15">
      <c r="A29" s="257">
        <f t="shared" si="2"/>
        <v>22</v>
      </c>
      <c r="B29" s="257">
        <f t="shared" si="2"/>
        <v>3</v>
      </c>
      <c r="C29" s="258">
        <v>10</v>
      </c>
      <c r="D29" s="259">
        <v>0</v>
      </c>
      <c r="E29" s="258">
        <v>10</v>
      </c>
      <c r="F29" s="259">
        <v>0</v>
      </c>
      <c r="G29" s="259">
        <v>2</v>
      </c>
      <c r="H29" s="258">
        <v>70</v>
      </c>
      <c r="I29" s="258">
        <v>1</v>
      </c>
      <c r="J29" s="259">
        <v>0</v>
      </c>
      <c r="K29" s="258">
        <v>40</v>
      </c>
      <c r="L29" s="259">
        <v>0</v>
      </c>
      <c r="M29" s="258">
        <v>40</v>
      </c>
      <c r="N29" s="257">
        <f t="shared" si="3"/>
        <v>22</v>
      </c>
      <c r="O29" s="257">
        <f t="shared" si="3"/>
        <v>3</v>
      </c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</row>
    <row r="30" spans="1:32" s="255" customFormat="1" ht="15">
      <c r="A30" s="261">
        <f t="shared" si="2"/>
        <v>23</v>
      </c>
      <c r="B30" s="261">
        <f t="shared" si="2"/>
        <v>4</v>
      </c>
      <c r="C30" s="258">
        <v>10</v>
      </c>
      <c r="D30" s="259">
        <v>0</v>
      </c>
      <c r="E30" s="258">
        <v>10</v>
      </c>
      <c r="F30" s="259">
        <v>0</v>
      </c>
      <c r="G30" s="259">
        <v>2</v>
      </c>
      <c r="H30" s="258">
        <v>70</v>
      </c>
      <c r="I30" s="258">
        <v>1</v>
      </c>
      <c r="J30" s="259">
        <v>0</v>
      </c>
      <c r="K30" s="258">
        <v>40</v>
      </c>
      <c r="L30" s="259">
        <v>0</v>
      </c>
      <c r="M30" s="258">
        <v>30</v>
      </c>
      <c r="N30" s="261">
        <f t="shared" si="3"/>
        <v>23</v>
      </c>
      <c r="O30" s="261">
        <f t="shared" si="3"/>
        <v>4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</row>
    <row r="31" spans="1:21" s="250" customFormat="1" ht="15">
      <c r="A31" s="257">
        <f t="shared" si="2"/>
        <v>24</v>
      </c>
      <c r="B31" s="257">
        <f t="shared" si="2"/>
        <v>5</v>
      </c>
      <c r="C31" s="258">
        <v>10</v>
      </c>
      <c r="D31" s="259">
        <v>0</v>
      </c>
      <c r="E31" s="258">
        <v>8</v>
      </c>
      <c r="F31" s="259">
        <v>0</v>
      </c>
      <c r="G31" s="259">
        <v>2</v>
      </c>
      <c r="H31" s="258">
        <v>70</v>
      </c>
      <c r="I31" s="258">
        <v>1</v>
      </c>
      <c r="J31" s="259">
        <v>0</v>
      </c>
      <c r="K31" s="258">
        <v>40</v>
      </c>
      <c r="L31" s="259">
        <v>0</v>
      </c>
      <c r="M31" s="258">
        <v>40</v>
      </c>
      <c r="N31" s="257">
        <f t="shared" si="3"/>
        <v>24</v>
      </c>
      <c r="O31" s="257">
        <f t="shared" si="3"/>
        <v>5</v>
      </c>
      <c r="P31" s="260"/>
      <c r="Q31" s="260"/>
      <c r="R31" s="260"/>
      <c r="S31" s="260"/>
      <c r="T31" s="260"/>
      <c r="U31" s="260"/>
    </row>
    <row r="32" spans="1:15" ht="15">
      <c r="A32" s="209"/>
      <c r="B32" s="209"/>
      <c r="C32" s="206"/>
      <c r="D32" s="206"/>
      <c r="E32" s="206"/>
      <c r="F32" s="206"/>
      <c r="G32" s="212"/>
      <c r="H32" s="209"/>
      <c r="I32" s="212"/>
      <c r="J32" s="212"/>
      <c r="K32" s="212"/>
      <c r="L32" s="212"/>
      <c r="M32" s="212"/>
      <c r="N32" s="209"/>
      <c r="O32" s="209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C29" sqref="C29:L29"/>
    </sheetView>
  </sheetViews>
  <sheetFormatPr defaultColWidth="9.140625" defaultRowHeight="15"/>
  <cols>
    <col min="1" max="16384" width="9.140625" style="6" customWidth="1"/>
  </cols>
  <sheetData>
    <row r="1" spans="1:14" ht="15">
      <c r="A1" s="205" t="s">
        <v>393</v>
      </c>
      <c r="C1" s="289"/>
      <c r="L1" s="209" t="s">
        <v>0</v>
      </c>
      <c r="M1" s="209"/>
      <c r="N1" s="209"/>
    </row>
    <row r="2" spans="1:14" ht="15">
      <c r="A2" s="209"/>
      <c r="B2" s="206" t="s">
        <v>334</v>
      </c>
      <c r="C2" s="206"/>
      <c r="I2" s="209" t="s">
        <v>357</v>
      </c>
      <c r="L2" s="209"/>
      <c r="M2" s="209"/>
      <c r="N2" s="209"/>
    </row>
    <row r="3" spans="1:14" ht="15">
      <c r="A3" s="209"/>
      <c r="B3" s="206"/>
      <c r="C3" s="206"/>
      <c r="M3" s="209"/>
      <c r="N3" s="209"/>
    </row>
    <row r="4" spans="1:14" ht="15">
      <c r="A4" s="381" t="s">
        <v>1</v>
      </c>
      <c r="B4" s="381" t="s">
        <v>11</v>
      </c>
      <c r="C4" s="221" t="s">
        <v>335</v>
      </c>
      <c r="D4" s="20" t="s">
        <v>336</v>
      </c>
      <c r="E4" s="20" t="s">
        <v>29</v>
      </c>
      <c r="F4" s="20" t="s">
        <v>37</v>
      </c>
      <c r="G4" s="20" t="s">
        <v>30</v>
      </c>
      <c r="H4" s="20" t="s">
        <v>31</v>
      </c>
      <c r="I4" s="220" t="s">
        <v>269</v>
      </c>
      <c r="J4" s="220" t="s">
        <v>35</v>
      </c>
      <c r="K4" s="221" t="s">
        <v>283</v>
      </c>
      <c r="L4" s="220" t="s">
        <v>252</v>
      </c>
      <c r="M4" s="381" t="s">
        <v>1</v>
      </c>
      <c r="N4" s="381" t="s">
        <v>11</v>
      </c>
    </row>
    <row r="5" spans="1:14" ht="15">
      <c r="A5" s="381"/>
      <c r="B5" s="381"/>
      <c r="C5" s="203"/>
      <c r="D5" s="20"/>
      <c r="E5" s="20"/>
      <c r="F5" s="20"/>
      <c r="G5" s="203"/>
      <c r="H5" s="20"/>
      <c r="I5" s="20"/>
      <c r="J5" s="20"/>
      <c r="K5" s="203"/>
      <c r="L5" s="20"/>
      <c r="M5" s="381"/>
      <c r="N5" s="381"/>
    </row>
    <row r="6" spans="1:14" ht="15">
      <c r="A6" s="202">
        <v>0</v>
      </c>
      <c r="B6" s="202">
        <v>5</v>
      </c>
      <c r="C6" s="203"/>
      <c r="D6" s="20"/>
      <c r="E6" s="20"/>
      <c r="F6" s="20"/>
      <c r="G6" s="203"/>
      <c r="H6" s="203"/>
      <c r="I6" s="20"/>
      <c r="J6" s="20"/>
      <c r="K6" s="203"/>
      <c r="L6" s="203"/>
      <c r="M6" s="202">
        <v>0</v>
      </c>
      <c r="N6" s="202">
        <v>5</v>
      </c>
    </row>
    <row r="7" spans="1:14" ht="15">
      <c r="A7" s="247">
        <v>1</v>
      </c>
      <c r="B7" s="247">
        <v>6</v>
      </c>
      <c r="C7" s="248"/>
      <c r="D7" s="249"/>
      <c r="E7" s="249"/>
      <c r="F7" s="249"/>
      <c r="G7" s="248"/>
      <c r="H7" s="248"/>
      <c r="I7" s="249"/>
      <c r="J7" s="249"/>
      <c r="K7" s="248"/>
      <c r="L7" s="248"/>
      <c r="M7" s="247">
        <v>1</v>
      </c>
      <c r="N7" s="247">
        <v>6</v>
      </c>
    </row>
    <row r="8" spans="1:14" ht="15">
      <c r="A8" s="202">
        <v>2</v>
      </c>
      <c r="B8" s="202">
        <v>7</v>
      </c>
      <c r="C8" s="203"/>
      <c r="D8" s="20"/>
      <c r="E8" s="20"/>
      <c r="F8" s="20"/>
      <c r="G8" s="203"/>
      <c r="H8" s="203"/>
      <c r="I8" s="20"/>
      <c r="J8" s="20"/>
      <c r="K8" s="203"/>
      <c r="L8" s="203"/>
      <c r="M8" s="202">
        <v>2</v>
      </c>
      <c r="N8" s="202">
        <v>7</v>
      </c>
    </row>
    <row r="9" spans="1:14" ht="15">
      <c r="A9" s="202">
        <v>3</v>
      </c>
      <c r="B9" s="202">
        <v>8</v>
      </c>
      <c r="C9" s="203"/>
      <c r="D9" s="20"/>
      <c r="E9" s="20"/>
      <c r="F9" s="20"/>
      <c r="G9" s="203"/>
      <c r="H9" s="203"/>
      <c r="I9" s="20"/>
      <c r="J9" s="20"/>
      <c r="K9" s="203"/>
      <c r="L9" s="203"/>
      <c r="M9" s="202">
        <v>3</v>
      </c>
      <c r="N9" s="202">
        <v>8</v>
      </c>
    </row>
    <row r="10" spans="1:14" ht="15">
      <c r="A10" s="202">
        <f aca="true" t="shared" si="0" ref="A10:B25">A9+1</f>
        <v>4</v>
      </c>
      <c r="B10" s="202">
        <f t="shared" si="0"/>
        <v>9</v>
      </c>
      <c r="C10" s="203"/>
      <c r="D10" s="20"/>
      <c r="E10" s="20"/>
      <c r="F10" s="20"/>
      <c r="G10" s="203"/>
      <c r="H10" s="203"/>
      <c r="I10" s="20"/>
      <c r="J10" s="20"/>
      <c r="K10" s="203"/>
      <c r="L10" s="203"/>
      <c r="M10" s="202">
        <f aca="true" t="shared" si="1" ref="M10:N25">M9+1</f>
        <v>4</v>
      </c>
      <c r="N10" s="202">
        <f t="shared" si="1"/>
        <v>9</v>
      </c>
    </row>
    <row r="11" spans="1:14" ht="15">
      <c r="A11" s="204">
        <f t="shared" si="0"/>
        <v>5</v>
      </c>
      <c r="B11" s="204">
        <f t="shared" si="0"/>
        <v>10</v>
      </c>
      <c r="C11" s="203"/>
      <c r="D11" s="20"/>
      <c r="E11" s="20"/>
      <c r="F11" s="20"/>
      <c r="G11" s="203"/>
      <c r="H11" s="203"/>
      <c r="I11" s="20"/>
      <c r="J11" s="20"/>
      <c r="K11" s="203"/>
      <c r="L11" s="203"/>
      <c r="M11" s="204">
        <f t="shared" si="1"/>
        <v>5</v>
      </c>
      <c r="N11" s="204">
        <f t="shared" si="1"/>
        <v>10</v>
      </c>
    </row>
    <row r="12" spans="1:14" ht="15">
      <c r="A12" s="202">
        <f t="shared" si="0"/>
        <v>6</v>
      </c>
      <c r="B12" s="202">
        <f t="shared" si="0"/>
        <v>11</v>
      </c>
      <c r="C12" s="203"/>
      <c r="D12" s="20"/>
      <c r="E12" s="20"/>
      <c r="F12" s="20"/>
      <c r="G12" s="203"/>
      <c r="H12" s="203"/>
      <c r="I12" s="20"/>
      <c r="J12" s="20"/>
      <c r="K12" s="203"/>
      <c r="L12" s="203"/>
      <c r="M12" s="202">
        <f t="shared" si="1"/>
        <v>6</v>
      </c>
      <c r="N12" s="202">
        <f t="shared" si="1"/>
        <v>11</v>
      </c>
    </row>
    <row r="13" spans="1:14" ht="15">
      <c r="A13" s="247">
        <f>A12+1</f>
        <v>7</v>
      </c>
      <c r="B13" s="247">
        <f t="shared" si="0"/>
        <v>12</v>
      </c>
      <c r="C13" s="248"/>
      <c r="D13" s="249"/>
      <c r="E13" s="249"/>
      <c r="F13" s="249"/>
      <c r="G13" s="248"/>
      <c r="H13" s="248"/>
      <c r="I13" s="249"/>
      <c r="J13" s="249"/>
      <c r="K13" s="248"/>
      <c r="L13" s="248"/>
      <c r="M13" s="247">
        <f t="shared" si="1"/>
        <v>7</v>
      </c>
      <c r="N13" s="247">
        <f t="shared" si="1"/>
        <v>12</v>
      </c>
    </row>
    <row r="14" spans="1:14" ht="15">
      <c r="A14" s="202">
        <f t="shared" si="0"/>
        <v>8</v>
      </c>
      <c r="B14" s="202">
        <f t="shared" si="0"/>
        <v>13</v>
      </c>
      <c r="C14" s="203"/>
      <c r="D14" s="20"/>
      <c r="E14" s="20"/>
      <c r="F14" s="20"/>
      <c r="G14" s="203"/>
      <c r="H14" s="203"/>
      <c r="I14" s="20"/>
      <c r="J14" s="20"/>
      <c r="K14" s="203"/>
      <c r="L14" s="203"/>
      <c r="M14" s="202">
        <f t="shared" si="1"/>
        <v>8</v>
      </c>
      <c r="N14" s="202">
        <f t="shared" si="1"/>
        <v>13</v>
      </c>
    </row>
    <row r="15" spans="1:14" ht="15">
      <c r="A15" s="202">
        <f t="shared" si="0"/>
        <v>9</v>
      </c>
      <c r="B15" s="202">
        <f t="shared" si="0"/>
        <v>14</v>
      </c>
      <c r="C15" s="203"/>
      <c r="D15" s="20"/>
      <c r="E15" s="20"/>
      <c r="F15" s="20"/>
      <c r="G15" s="203"/>
      <c r="H15" s="203"/>
      <c r="I15" s="20"/>
      <c r="J15" s="20"/>
      <c r="K15" s="203"/>
      <c r="L15" s="203"/>
      <c r="M15" s="202">
        <f t="shared" si="1"/>
        <v>9</v>
      </c>
      <c r="N15" s="202">
        <f t="shared" si="1"/>
        <v>14</v>
      </c>
    </row>
    <row r="16" spans="1:14" ht="15">
      <c r="A16" s="247">
        <f t="shared" si="0"/>
        <v>10</v>
      </c>
      <c r="B16" s="247">
        <f t="shared" si="0"/>
        <v>15</v>
      </c>
      <c r="C16" s="248"/>
      <c r="D16" s="249"/>
      <c r="E16" s="249"/>
      <c r="F16" s="249"/>
      <c r="G16" s="248"/>
      <c r="H16" s="248"/>
      <c r="I16" s="249"/>
      <c r="J16" s="249"/>
      <c r="K16" s="248"/>
      <c r="L16" s="248"/>
      <c r="M16" s="247">
        <f t="shared" si="1"/>
        <v>10</v>
      </c>
      <c r="N16" s="247">
        <f t="shared" si="1"/>
        <v>15</v>
      </c>
    </row>
    <row r="17" spans="1:14" ht="15">
      <c r="A17" s="202">
        <f t="shared" si="0"/>
        <v>11</v>
      </c>
      <c r="B17" s="202">
        <f t="shared" si="0"/>
        <v>16</v>
      </c>
      <c r="C17" s="203"/>
      <c r="D17" s="20"/>
      <c r="E17" s="20"/>
      <c r="F17" s="20"/>
      <c r="G17" s="203"/>
      <c r="H17" s="203"/>
      <c r="I17" s="20"/>
      <c r="J17" s="20"/>
      <c r="K17" s="203"/>
      <c r="L17" s="203"/>
      <c r="M17" s="202">
        <f t="shared" si="1"/>
        <v>11</v>
      </c>
      <c r="N17" s="202">
        <f t="shared" si="1"/>
        <v>16</v>
      </c>
    </row>
    <row r="18" spans="1:14" ht="15">
      <c r="A18" s="204">
        <f t="shared" si="0"/>
        <v>12</v>
      </c>
      <c r="B18" s="204">
        <f t="shared" si="0"/>
        <v>17</v>
      </c>
      <c r="C18" s="203"/>
      <c r="D18" s="20"/>
      <c r="E18" s="20"/>
      <c r="F18" s="20"/>
      <c r="G18" s="203"/>
      <c r="H18" s="203"/>
      <c r="I18" s="20"/>
      <c r="J18" s="20"/>
      <c r="K18" s="203"/>
      <c r="L18" s="203"/>
      <c r="M18" s="204">
        <f t="shared" si="1"/>
        <v>12</v>
      </c>
      <c r="N18" s="204">
        <f t="shared" si="1"/>
        <v>17</v>
      </c>
    </row>
    <row r="19" spans="1:14" ht="15">
      <c r="A19" s="202">
        <f t="shared" si="0"/>
        <v>13</v>
      </c>
      <c r="B19" s="202">
        <f t="shared" si="0"/>
        <v>18</v>
      </c>
      <c r="C19" s="203"/>
      <c r="D19" s="20"/>
      <c r="E19" s="20"/>
      <c r="F19" s="20"/>
      <c r="G19" s="203"/>
      <c r="H19" s="203"/>
      <c r="I19" s="20"/>
      <c r="J19" s="20"/>
      <c r="K19" s="203"/>
      <c r="L19" s="203"/>
      <c r="M19" s="202">
        <f t="shared" si="1"/>
        <v>13</v>
      </c>
      <c r="N19" s="202">
        <f t="shared" si="1"/>
        <v>18</v>
      </c>
    </row>
    <row r="20" spans="1:14" ht="15">
      <c r="A20" s="202">
        <f t="shared" si="0"/>
        <v>14</v>
      </c>
      <c r="B20" s="202">
        <f t="shared" si="0"/>
        <v>19</v>
      </c>
      <c r="C20" s="203"/>
      <c r="D20" s="20"/>
      <c r="E20" s="20"/>
      <c r="F20" s="20"/>
      <c r="G20" s="203"/>
      <c r="H20" s="203"/>
      <c r="I20" s="20"/>
      <c r="J20" s="20"/>
      <c r="K20" s="203"/>
      <c r="L20" s="203"/>
      <c r="M20" s="202">
        <f t="shared" si="1"/>
        <v>14</v>
      </c>
      <c r="N20" s="202">
        <f t="shared" si="1"/>
        <v>19</v>
      </c>
    </row>
    <row r="21" spans="1:14" ht="15">
      <c r="A21" s="204">
        <f t="shared" si="0"/>
        <v>15</v>
      </c>
      <c r="B21" s="204">
        <f t="shared" si="0"/>
        <v>20</v>
      </c>
      <c r="C21" s="203"/>
      <c r="D21" s="20"/>
      <c r="E21" s="20"/>
      <c r="F21" s="20"/>
      <c r="G21" s="203"/>
      <c r="H21" s="203"/>
      <c r="I21" s="20"/>
      <c r="J21" s="20"/>
      <c r="K21" s="203"/>
      <c r="L21" s="203"/>
      <c r="M21" s="204">
        <f t="shared" si="1"/>
        <v>15</v>
      </c>
      <c r="N21" s="204">
        <f t="shared" si="1"/>
        <v>20</v>
      </c>
    </row>
    <row r="22" spans="1:14" ht="15">
      <c r="A22" s="202">
        <f t="shared" si="0"/>
        <v>16</v>
      </c>
      <c r="B22" s="202">
        <f t="shared" si="0"/>
        <v>21</v>
      </c>
      <c r="C22" s="203"/>
      <c r="D22" s="20"/>
      <c r="E22" s="20"/>
      <c r="F22" s="20"/>
      <c r="G22" s="203"/>
      <c r="H22" s="203"/>
      <c r="I22" s="20"/>
      <c r="J22" s="20"/>
      <c r="K22" s="203"/>
      <c r="L22" s="203"/>
      <c r="M22" s="202">
        <f t="shared" si="1"/>
        <v>16</v>
      </c>
      <c r="N22" s="202">
        <f t="shared" si="1"/>
        <v>21</v>
      </c>
    </row>
    <row r="23" spans="1:14" ht="15">
      <c r="A23" s="202">
        <f t="shared" si="0"/>
        <v>17</v>
      </c>
      <c r="B23" s="202">
        <f t="shared" si="0"/>
        <v>22</v>
      </c>
      <c r="C23" s="203"/>
      <c r="D23" s="20"/>
      <c r="E23" s="20"/>
      <c r="F23" s="20"/>
      <c r="G23" s="203"/>
      <c r="H23" s="203"/>
      <c r="I23" s="20"/>
      <c r="J23" s="20"/>
      <c r="K23" s="203"/>
      <c r="L23" s="203"/>
      <c r="M23" s="202">
        <f t="shared" si="1"/>
        <v>17</v>
      </c>
      <c r="N23" s="202">
        <f t="shared" si="1"/>
        <v>22</v>
      </c>
    </row>
    <row r="24" spans="1:14" ht="15">
      <c r="A24" s="247">
        <f t="shared" si="0"/>
        <v>18</v>
      </c>
      <c r="B24" s="247">
        <f t="shared" si="0"/>
        <v>23</v>
      </c>
      <c r="C24" s="248"/>
      <c r="D24" s="249"/>
      <c r="E24" s="249"/>
      <c r="F24" s="249"/>
      <c r="G24" s="248"/>
      <c r="H24" s="248"/>
      <c r="I24" s="249"/>
      <c r="J24" s="249"/>
      <c r="K24" s="248"/>
      <c r="L24" s="248"/>
      <c r="M24" s="247">
        <f t="shared" si="1"/>
        <v>18</v>
      </c>
      <c r="N24" s="247">
        <f t="shared" si="1"/>
        <v>23</v>
      </c>
    </row>
    <row r="25" spans="1:14" ht="15">
      <c r="A25" s="202">
        <f t="shared" si="0"/>
        <v>19</v>
      </c>
      <c r="B25" s="202">
        <f t="shared" si="0"/>
        <v>24</v>
      </c>
      <c r="C25" s="203"/>
      <c r="D25" s="20"/>
      <c r="E25" s="20"/>
      <c r="F25" s="20"/>
      <c r="G25" s="203"/>
      <c r="H25" s="203"/>
      <c r="I25" s="20"/>
      <c r="J25" s="20"/>
      <c r="K25" s="203"/>
      <c r="L25" s="203"/>
      <c r="M25" s="202">
        <f t="shared" si="1"/>
        <v>19</v>
      </c>
      <c r="N25" s="202">
        <f t="shared" si="1"/>
        <v>24</v>
      </c>
    </row>
    <row r="26" spans="1:14" ht="15">
      <c r="A26" s="202">
        <v>20</v>
      </c>
      <c r="B26" s="202">
        <v>1</v>
      </c>
      <c r="C26" s="203"/>
      <c r="D26" s="20"/>
      <c r="E26" s="20"/>
      <c r="F26" s="20"/>
      <c r="G26" s="203"/>
      <c r="H26" s="203"/>
      <c r="I26" s="20"/>
      <c r="J26" s="20"/>
      <c r="K26" s="203"/>
      <c r="L26" s="203"/>
      <c r="M26" s="202">
        <v>20</v>
      </c>
      <c r="N26" s="202">
        <v>1</v>
      </c>
    </row>
    <row r="27" spans="1:14" ht="15">
      <c r="A27" s="202">
        <f aca="true" t="shared" si="2" ref="A27:B30">A26+1</f>
        <v>21</v>
      </c>
      <c r="B27" s="202">
        <f t="shared" si="2"/>
        <v>2</v>
      </c>
      <c r="C27" s="203"/>
      <c r="D27" s="20"/>
      <c r="E27" s="20"/>
      <c r="F27" s="20"/>
      <c r="G27" s="203"/>
      <c r="H27" s="203"/>
      <c r="I27" s="20"/>
      <c r="J27" s="20"/>
      <c r="K27" s="203"/>
      <c r="L27" s="203"/>
      <c r="M27" s="202">
        <f aca="true" t="shared" si="3" ref="M27:N30">M26+1</f>
        <v>21</v>
      </c>
      <c r="N27" s="202">
        <f t="shared" si="3"/>
        <v>2</v>
      </c>
    </row>
    <row r="28" spans="1:14" ht="15">
      <c r="A28" s="202">
        <f t="shared" si="2"/>
        <v>22</v>
      </c>
      <c r="B28" s="202">
        <f t="shared" si="2"/>
        <v>3</v>
      </c>
      <c r="C28" s="203"/>
      <c r="D28" s="20"/>
      <c r="E28" s="20"/>
      <c r="F28" s="20"/>
      <c r="G28" s="203"/>
      <c r="H28" s="203"/>
      <c r="I28" s="20"/>
      <c r="J28" s="20"/>
      <c r="K28" s="203"/>
      <c r="L28" s="203"/>
      <c r="M28" s="202">
        <f t="shared" si="3"/>
        <v>22</v>
      </c>
      <c r="N28" s="202">
        <f t="shared" si="3"/>
        <v>3</v>
      </c>
    </row>
    <row r="29" spans="1:14" ht="15">
      <c r="A29" s="204">
        <f t="shared" si="2"/>
        <v>23</v>
      </c>
      <c r="B29" s="204">
        <f t="shared" si="2"/>
        <v>4</v>
      </c>
      <c r="C29" s="203"/>
      <c r="D29" s="20"/>
      <c r="E29" s="20"/>
      <c r="F29" s="20"/>
      <c r="G29" s="203"/>
      <c r="H29" s="203"/>
      <c r="I29" s="20"/>
      <c r="J29" s="20"/>
      <c r="K29" s="203"/>
      <c r="L29" s="203"/>
      <c r="M29" s="204">
        <f t="shared" si="3"/>
        <v>23</v>
      </c>
      <c r="N29" s="204">
        <f t="shared" si="3"/>
        <v>4</v>
      </c>
    </row>
    <row r="30" spans="1:14" ht="15">
      <c r="A30" s="202">
        <f t="shared" si="2"/>
        <v>24</v>
      </c>
      <c r="B30" s="202">
        <f t="shared" si="2"/>
        <v>5</v>
      </c>
      <c r="C30" s="203"/>
      <c r="D30" s="20"/>
      <c r="E30" s="20"/>
      <c r="F30" s="20"/>
      <c r="G30" s="203"/>
      <c r="H30" s="203"/>
      <c r="I30" s="20"/>
      <c r="J30" s="20"/>
      <c r="K30" s="203"/>
      <c r="L30" s="203"/>
      <c r="M30" s="202">
        <f t="shared" si="3"/>
        <v>24</v>
      </c>
      <c r="N30" s="202">
        <f t="shared" si="3"/>
        <v>5</v>
      </c>
    </row>
    <row r="31" spans="1:14" ht="15">
      <c r="A31" s="209"/>
      <c r="B31" s="209"/>
      <c r="C31" s="206"/>
      <c r="D31" s="212"/>
      <c r="E31" s="212"/>
      <c r="F31" s="212"/>
      <c r="G31" s="212"/>
      <c r="H31" s="212"/>
      <c r="I31" s="212"/>
      <c r="J31" s="212"/>
      <c r="K31" s="209"/>
      <c r="L31" s="212"/>
      <c r="M31" s="209"/>
      <c r="N31" s="209"/>
    </row>
  </sheetData>
  <sheetProtection/>
  <mergeCells count="4">
    <mergeCell ref="A4:A5"/>
    <mergeCell ref="B4:B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2014-12-15T10:25:51Z</cp:lastPrinted>
  <dcterms:created xsi:type="dcterms:W3CDTF">2006-09-28T05:33:49Z</dcterms:created>
  <dcterms:modified xsi:type="dcterms:W3CDTF">2016-03-03T08:18:04Z</dcterms:modified>
  <cp:category/>
  <cp:version/>
  <cp:contentType/>
  <cp:contentStatus/>
</cp:coreProperties>
</file>