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250" windowHeight="9975" activeTab="3"/>
  </bookViews>
  <sheets>
    <sheet name="прил 1.1.  18г" sheetId="1" r:id="rId1"/>
    <sheet name="прил 1.2. 2018" sheetId="2" r:id="rId2"/>
    <sheet name="прил 1.3." sheetId="3" r:id="rId3"/>
    <sheet name="прил 1.4.на 2018г." sheetId="4" r:id="rId4"/>
    <sheet name="приложение 2.1" sheetId="5" r:id="rId5"/>
    <sheet name="прил 2.2." sheetId="6" r:id="rId6"/>
    <sheet name="приложение 3.1 2018г." sheetId="7" r:id="rId7"/>
    <sheet name="приложение 3.2 2018г." sheetId="8" r:id="rId8"/>
    <sheet name="приложение 4.1 " sheetId="9" r:id="rId9"/>
    <sheet name="приложение 4.2" sheetId="10" r:id="rId10"/>
    <sheet name="приложение 4.3" sheetId="11" r:id="rId11"/>
  </sheets>
  <externalReferences>
    <externalReference r:id="rId14"/>
  </externalReferences>
  <definedNames>
    <definedName name="_xlnm._FilterDatabase" localSheetId="6" hidden="1">'приложение 3.1 2018г.'!$A$26:$H$105</definedName>
    <definedName name="_xlnm._FilterDatabase" localSheetId="7" hidden="1">'приложение 3.2 2018г.'!$A$25:$B$116</definedName>
    <definedName name="_xlnm.Print_Titles" localSheetId="0">'прил 1.1.  18г'!$15:$17</definedName>
    <definedName name="_xlnm.Print_Titles" localSheetId="4">'приложение 2.1'!$35:$36</definedName>
    <definedName name="_xlnm.Print_Titles" localSheetId="8">'приложение 4.1 '!$17:$19</definedName>
    <definedName name="_xlnm.Print_Titles" localSheetId="10">'приложение 4.3'!$18:$18</definedName>
    <definedName name="_xlnm.Print_Area" localSheetId="0">'прил 1.1.  18г'!$A$1:$FF$60</definedName>
    <definedName name="_xlnm.Print_Area" localSheetId="1">'прил 1.2. 2018'!#REF!</definedName>
    <definedName name="_xlnm.Print_Area" localSheetId="2">'прил 1.3.'!$A$1:$CL$26</definedName>
    <definedName name="_xlnm.Print_Area" localSheetId="3">'прил 1.4.на 2018г.'!$A$1:$IB$47</definedName>
    <definedName name="_xlnm.Print_Area" localSheetId="5">'прил 2.2.'!$A$1:$IH$29</definedName>
    <definedName name="_xlnm.Print_Area" localSheetId="4">'приложение 2.1'!$A$1:$O$49</definedName>
    <definedName name="_xlnm.Print_Area" localSheetId="6">'приложение 3.1 2018г.'!$A$1:$H$107</definedName>
    <definedName name="_xlnm.Print_Area" localSheetId="7">'приложение 3.2 2018г.'!$A$1:$C$116</definedName>
    <definedName name="_xlnm.Print_Area" localSheetId="9">'приложение 4.2'!$A$1:$E$49</definedName>
  </definedNames>
  <calcPr fullCalcOnLoad="1" refMode="R1C1"/>
</workbook>
</file>

<file path=xl/sharedStrings.xml><?xml version="1.0" encoding="utf-8"?>
<sst xmlns="http://schemas.openxmlformats.org/spreadsheetml/2006/main" count="1220" uniqueCount="560">
  <si>
    <t>Утверждаю
Генеральный директор</t>
  </si>
  <si>
    <t>АО "Улан-Удэ Энерго"</t>
  </si>
  <si>
    <t>О.М.Шпилевский</t>
  </si>
  <si>
    <t>(подпись)</t>
  </si>
  <si>
    <t>"</t>
  </si>
  <si>
    <t>года</t>
  </si>
  <si>
    <t>М.П.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</si>
  <si>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</si>
  <si>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</si>
  <si>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</si>
  <si>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</si>
  <si>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</si>
  <si>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</si>
  <si>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</si>
  <si>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</si>
  <si>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Ввод мощностей</t>
  </si>
  <si>
    <t>Объем финансирования****</t>
  </si>
  <si>
    <t>С/П *</t>
  </si>
  <si>
    <t>МВт/Гкал/ч/км/МВА</t>
  </si>
  <si>
    <t>млн. рублей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</si>
  <si>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</si>
  <si>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</si>
  <si>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</si>
  <si>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</si>
  <si>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</si>
  <si>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С</t>
  </si>
  <si>
    <t>1.2</t>
  </si>
  <si>
    <t>Создание систем противоаварийной и режимной автоматики</t>
  </si>
  <si>
    <t>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</si>
  <si>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</si>
  <si>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</si>
  <si>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</si>
  <si>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</si>
  <si>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</si>
  <si>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</si>
  <si>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</si>
  <si>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</si>
  <si>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</si>
  <si>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2.2.1.</t>
  </si>
  <si>
    <t>20 км/2,52 МВА</t>
  </si>
  <si>
    <t>2.3.</t>
  </si>
  <si>
    <t>2.4.</t>
  </si>
  <si>
    <t>Оборудование не входящее в сметы строек в т.ч.:</t>
  </si>
  <si>
    <t>ПИР будущих лет в том числе:</t>
  </si>
  <si>
    <t>Справочно:</t>
  </si>
  <si>
    <t>Оплата процентов за привлеченные кредитные ресурсы</t>
  </si>
  <si>
    <t>Объект 1</t>
  </si>
  <si>
    <t>Объект 2</t>
  </si>
  <si>
    <t>*</t>
  </si>
  <si>
    <t>**</t>
  </si>
  <si>
    <t>***</t>
  </si>
  <si>
    <t>****</t>
  </si>
  <si>
    <t>Примечание: для сетевых объектов с разделением объектов на ПС, ВЛ и КЛ.</t>
  </si>
  <si>
    <t>Приложение  № 2.1</t>
  </si>
  <si>
    <t>к приказу Минэнерго России</t>
  </si>
  <si>
    <t>от «___»________2010 г. №____</t>
  </si>
  <si>
    <t>Утверждаю</t>
  </si>
  <si>
    <t>Генеральный директор</t>
  </si>
  <si>
    <t>подпись</t>
  </si>
  <si>
    <t>«___»________ 20__ года</t>
  </si>
  <si>
    <t>Основными целями инвестиционной программы АО "Улан-Удэ Энерго" являются:</t>
  </si>
  <si>
    <t>1. Качественное и бесперебойное снабжение потребителей г.Улан-Удэ электроэнергией.</t>
  </si>
  <si>
    <t>2.Повышение надёжности работы инженерных сетей.</t>
  </si>
  <si>
    <t>3.Снижение износа эксплуатируемого хозяйства.</t>
  </si>
  <si>
    <t>II. Характеристика инвестиционных проектов/направлений инвестиционной программы</t>
  </si>
  <si>
    <t>№ п/п</t>
  </si>
  <si>
    <t>Наименование проекта</t>
  </si>
  <si>
    <t>Место расположения</t>
  </si>
  <si>
    <t xml:space="preserve">Полная  стоимость  </t>
  </si>
  <si>
    <t>Остаточная стоимость</t>
  </si>
  <si>
    <t>Сроки реализации проекта</t>
  </si>
  <si>
    <t>Цель реализации проекта</t>
  </si>
  <si>
    <t>млн.руб.(с  НДС)</t>
  </si>
  <si>
    <t>32 МВА</t>
  </si>
  <si>
    <t>г.Улан-Удэ, Советский район</t>
  </si>
  <si>
    <t>Таким образом, исполнение инвестиционной программы АО "Улан-Удэ Энерго" приведёт к качественному и бесперебойному снабжению потребителей и населения г.Улан-Удэ электроэнергией, к снижению затрат на ликвидацию аварийных ситуаций на инженерных сетях .</t>
  </si>
  <si>
    <t xml:space="preserve"> </t>
  </si>
  <si>
    <t>Начальник УКС                                                      Э.В.Бочаров</t>
  </si>
  <si>
    <t>2.2.3.</t>
  </si>
  <si>
    <t>2.2.2.</t>
  </si>
  <si>
    <t xml:space="preserve">Наименование объекта </t>
  </si>
  <si>
    <t>Технические характеристики реконструируемых объектов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</si>
  <si>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</si>
  <si>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</si>
  <si>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</si>
  <si>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</si>
  <si>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</si>
  <si>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</si>
  <si>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</si>
  <si>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</si>
  <si>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</si>
  <si>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</si>
  <si>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</si>
  <si>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</si>
  <si>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</si>
  <si>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</si>
  <si>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</si>
  <si>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</si>
  <si>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</si>
  <si>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</si>
  <si>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</si>
  <si>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Всего</t>
  </si>
  <si>
    <t>1.2.</t>
  </si>
  <si>
    <t>1.3.</t>
  </si>
  <si>
    <t>Создание ситем телемеханики</t>
  </si>
  <si>
    <t>Оборудование не входящие в сметы строек в т.ч.</t>
  </si>
  <si>
    <t>Прочее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</si>
  <si>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</si>
  <si>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</si>
  <si>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1.3
к приказу Минэнерго России
от 24.03.2010 № 114</t>
  </si>
  <si>
    <t xml:space="preserve">Утверждаю </t>
  </si>
  <si>
    <t>Шпилевский О.М.</t>
  </si>
  <si>
    <t>Вывод мощностей</t>
  </si>
  <si>
    <t>Первоначальная стоимость вводимых основных средств (без НДС)**</t>
  </si>
  <si>
    <t>Ввод основных средств сетевых организаций</t>
  </si>
  <si>
    <t>МВт, Гкал/час, км, МВ·А</t>
  </si>
  <si>
    <t>I кв.</t>
  </si>
  <si>
    <t>II кв.</t>
  </si>
  <si>
    <t>III кв.</t>
  </si>
  <si>
    <t>IV кв.</t>
  </si>
  <si>
    <t>итого</t>
  </si>
  <si>
    <t>млн. руб. (без НДС)</t>
  </si>
  <si>
    <t>км/МВ·А/другое ***</t>
  </si>
  <si>
    <r>
      <t>_____</t>
    </r>
    <r>
      <rPr>
        <sz val="7"/>
        <rFont val="Times New Roman"/>
        <family val="1"/>
      </rPr>
      <t>*заполняется в отношении инвестиционных программ сетевых организаций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</si>
  <si>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</si>
  <si>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</si>
  <si>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</si>
  <si>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Приложение № 2.2
к Приказу Минэнерго России
от 24.03.2010 № 114</t>
  </si>
  <si>
    <t>Краткое описание инвестиционной программы</t>
  </si>
  <si>
    <t>Утверждаю
генеральный директор                                           ОАО "Улан-Удэ Энерго"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</si>
  <si>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</si>
  <si>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</si>
  <si>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</si>
  <si>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</si>
  <si>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</si>
  <si>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</si>
  <si>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Наличие исходно-разрешительной документации</t>
  </si>
  <si>
    <t>Стоимость объекта,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</si>
  <si>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</si>
  <si>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</si>
  <si>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</si>
  <si>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</si>
  <si>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</si>
  <si>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</si>
  <si>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</si>
  <si>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</si>
  <si>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</si>
  <si>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</si>
  <si>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</si>
  <si>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</si>
  <si>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</si>
  <si>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</si>
  <si>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</si>
  <si>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</si>
  <si>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</si>
  <si>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</si>
  <si>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</si>
  <si>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</si>
  <si>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</si>
  <si>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</si>
  <si>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</si>
  <si>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</si>
  <si>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</si>
  <si>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</si>
  <si>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</si>
  <si>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</si>
  <si>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</si>
  <si>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</si>
  <si>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1.1.</t>
  </si>
  <si>
    <t>1.4.</t>
  </si>
  <si>
    <t>2.</t>
  </si>
  <si>
    <t>2.1.</t>
  </si>
  <si>
    <t>2.2.</t>
  </si>
  <si>
    <t>4.</t>
  </si>
  <si>
    <t>1.5.</t>
  </si>
  <si>
    <t>Приложение № 1.4
к Приказу Минэнерго России
от 24.03.2010 № 114</t>
  </si>
  <si>
    <t>Утверждаю
Генеральный директор АО "Улан-Удэ Энерго"</t>
  </si>
  <si>
    <t>Остаток стоимости
на начало
года **</t>
  </si>
  <si>
    <t>Объем финансирования [отчетный год]</t>
  </si>
  <si>
    <t>Осталось профинан-
сировать по результатам отчетного периода **</t>
  </si>
  <si>
    <t>Объем корректировки ****</t>
  </si>
  <si>
    <t>Объем ввода мощностей</t>
  </si>
  <si>
    <t>Причины корректировки</t>
  </si>
  <si>
    <t>%</t>
  </si>
  <si>
    <t>в том числе за счет</t>
  </si>
  <si>
    <t>МВт, Гкал/час, км, МВА</t>
  </si>
  <si>
    <t>план ***</t>
  </si>
  <si>
    <t>скорректи-
рованный объем ****</t>
  </si>
  <si>
    <t>план</t>
  </si>
  <si>
    <t>скорректи-
рованный объем</t>
  </si>
  <si>
    <t>уточнения стоимости по результа-
там утверж-
денной ПСД</t>
  </si>
  <si>
    <t>уточнения стоимости по результа-
там закупоч-
ных процедур</t>
  </si>
  <si>
    <t>Техническое перевооружение
и реконструкция</t>
  </si>
  <si>
    <t>Создание системы противоаварийной и режимной автоматики</t>
  </si>
  <si>
    <t>Представляется ежегодно до 1 октября текущего года.</t>
  </si>
  <si>
    <t>В ценах отчетного года.</t>
  </si>
  <si>
    <t>План, согласно утвержденной инвестиционной программе.</t>
  </si>
  <si>
    <t>Накопленным итогом за год.</t>
  </si>
  <si>
    <t>Налог на прибыль</t>
  </si>
  <si>
    <t>EBITDA</t>
  </si>
  <si>
    <t>Амортизация</t>
  </si>
  <si>
    <t>Проценты</t>
  </si>
  <si>
    <t>Начальник УКС                                                                              Э.В.Бочаров</t>
  </si>
  <si>
    <t>"_____"__________2016г.</t>
  </si>
  <si>
    <t>Начальник УКС                         Э.В.Бочаров</t>
  </si>
  <si>
    <t>2017г</t>
  </si>
  <si>
    <t>Обеспечение технологическим присоединением льготной категории заявителей до 15 кВт  и свыше 15 кВт</t>
  </si>
  <si>
    <t>Плановый объем финансирования,
млн. руб. **</t>
  </si>
  <si>
    <t>протяженность,км</t>
  </si>
  <si>
    <t>Приложение № 1.1</t>
  </si>
  <si>
    <t>к Приказу Минэнерго России</t>
  </si>
  <si>
    <t>от 24.03.2010 № 114</t>
  </si>
  <si>
    <t>"____"_________________20____г.</t>
  </si>
  <si>
    <t>1.1.1.</t>
  </si>
  <si>
    <t>ТМ-400 кВА (3 шт); ТМ-250 кВА (4 шт); ТМ-160 кВА(2 шт)</t>
  </si>
  <si>
    <t>2.1.1.</t>
  </si>
  <si>
    <t>2.2.4.</t>
  </si>
  <si>
    <t>2.3.1.</t>
  </si>
  <si>
    <t>3 км</t>
  </si>
  <si>
    <t>5 км/1,2 МВА</t>
  </si>
  <si>
    <t>8 км/1  МВА</t>
  </si>
  <si>
    <t>4 км/0,32 МВА</t>
  </si>
  <si>
    <t>20 км /2,52 МВА</t>
  </si>
  <si>
    <t>В настоящее время стоимость материалов и обрудования у поставщиков превышает, чем заложено в ИПР</t>
  </si>
  <si>
    <t>Повышение надежности,присоединение новых потребителей Советского района.Увеличение мощностей на данной ПС.</t>
  </si>
  <si>
    <t>10 км</t>
  </si>
  <si>
    <t>Затраты увеличились за счёт выпадающих от тех присоединения до 15 кВт.</t>
  </si>
  <si>
    <t>Оформление земельных учасктов</t>
  </si>
  <si>
    <t>г.Улан-Удэ.</t>
  </si>
  <si>
    <t>Исполнение Постановления Правительства №861 от 27.12.2004г. сетевая компания обязана осуществлять технологиечское присоединение льготных потребителей и нести затраты по строительству сетей, необходимых для подключения ( расстояние до точки подключения до 300м)</t>
  </si>
  <si>
    <t xml:space="preserve">Республика Бурятия </t>
  </si>
  <si>
    <t>г.Улан-Удэ</t>
  </si>
  <si>
    <t>-</t>
  </si>
  <si>
    <t>+</t>
  </si>
  <si>
    <t>Процент освоения сметной стоимости
на 01.01.2017 года,
%</t>
  </si>
  <si>
    <t>Техническая готовность объекта
на 01.01.2017г.,
% **</t>
  </si>
  <si>
    <t>Остаточная стоимость объекта на 01.01.2017г,
млн. рублей</t>
  </si>
  <si>
    <t>2016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</si>
  <si>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</si>
  <si>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</si>
  <si>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</si>
  <si>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</si>
  <si>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Заместитель генерального директора по развитию и реализации услуг                                             А.В.Шишкин</t>
  </si>
  <si>
    <t>2019</t>
  </si>
  <si>
    <t>1.1.2.</t>
  </si>
  <si>
    <t>2.4.1.</t>
  </si>
  <si>
    <t>2.4.2.</t>
  </si>
  <si>
    <t>Устранение замечаний Забайкальского управления  Ростехнадзора</t>
  </si>
  <si>
    <t>Приложение  № 4.1</t>
  </si>
  <si>
    <t>Финансовый план</t>
  </si>
  <si>
    <t xml:space="preserve">              Генеральный директор</t>
  </si>
  <si>
    <t>_______________О.М. Шпилевский</t>
  </si>
  <si>
    <t>"______" ______________2016 года</t>
  </si>
  <si>
    <t>без НДС</t>
  </si>
  <si>
    <t>Показатели</t>
  </si>
  <si>
    <t>I.</t>
  </si>
  <si>
    <t>Выручка от реализации товаров (работ, услуг),   всего</t>
  </si>
  <si>
    <t>в том числе:</t>
  </si>
  <si>
    <t xml:space="preserve">Выручка от основной деятельности 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</si>
  <si>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</si>
  <si>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</si>
  <si>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</si>
  <si>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</si>
  <si>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</si>
  <si>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</si>
  <si>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</si>
  <si>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</si>
  <si>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страх. взносов</t>
  </si>
  <si>
    <t>3.</t>
  </si>
  <si>
    <t>Амортизационные отчисления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</si>
  <si>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</si>
  <si>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</si>
  <si>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</si>
  <si>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</si>
  <si>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</si>
  <si>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</si>
  <si>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</si>
  <si>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</si>
  <si>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</si>
  <si>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</si>
  <si>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</si>
  <si>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</si>
  <si>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</si>
  <si>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</si>
  <si>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</si>
  <si>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</si>
  <si>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</si>
  <si>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</si>
  <si>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</si>
  <si>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</si>
  <si>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</si>
  <si>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</si>
  <si>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</si>
  <si>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</si>
  <si>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</si>
  <si>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</si>
  <si>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</si>
  <si>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</si>
  <si>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</si>
  <si>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</si>
  <si>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</si>
  <si>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</si>
  <si>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</si>
  <si>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</si>
  <si>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</si>
  <si>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</si>
  <si>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</si>
  <si>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</si>
  <si>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</si>
  <si>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</si>
  <si>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</si>
  <si>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</si>
  <si>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</si>
  <si>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</si>
  <si>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</si>
  <si>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покупка потерь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</si>
  <si>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</si>
  <si>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</si>
  <si>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</si>
  <si>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</si>
  <si>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 xml:space="preserve">погашение кредита  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</si>
  <si>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</si>
  <si>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</si>
  <si>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</si>
  <si>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</si>
  <si>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</si>
  <si>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</si>
  <si>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</si>
  <si>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</si>
  <si>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</si>
  <si>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</si>
  <si>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р.+ 3п. II р. + 1п. IV р. + 2 п. IX р. + 1 п. X р. +  XI р. + XIII р. + 2п.XIV р. + XV р.)                             </t>
  </si>
  <si>
    <t>XVII.</t>
  </si>
  <si>
    <t>Всего расходы 
(II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</si>
  <si>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</si>
  <si>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</si>
  <si>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>Долг на конец периода</t>
  </si>
  <si>
    <t xml:space="preserve">3. </t>
  </si>
  <si>
    <t>Уровень тарифов</t>
  </si>
  <si>
    <t>*заполняется ОГК/ТГК</t>
  </si>
  <si>
    <t>Зам.генерального директора</t>
  </si>
  <si>
    <t>по экономике и финансам</t>
  </si>
  <si>
    <t>Приложение  № 4.2</t>
  </si>
  <si>
    <t>Источники финансирования инвестиционных программ 
(в прогнозных ценах соответствующих лет), млн. рублей</t>
  </si>
  <si>
    <t xml:space="preserve">               Генеральный директор</t>
  </si>
  <si>
    <t>№№</t>
  </si>
  <si>
    <t>Источник финансирования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</si>
  <si>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</si>
  <si>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</si>
  <si>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</si>
  <si>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</si>
  <si>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</si>
  <si>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</si>
  <si>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</si>
  <si>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</si>
  <si>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</si>
  <si>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</si>
  <si>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</si>
  <si>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</si>
  <si>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</si>
  <si>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</si>
  <si>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</si>
  <si>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</si>
  <si>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</si>
  <si>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</si>
  <si>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</si>
  <si>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</si>
  <si>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</si>
  <si>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</si>
  <si>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</si>
  <si>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</si>
  <si>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</si>
  <si>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</si>
  <si>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</si>
  <si>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</si>
  <si>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</si>
  <si>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</si>
  <si>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</si>
  <si>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</si>
  <si>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</si>
  <si>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</si>
  <si>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</si>
  <si>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</si>
  <si>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</si>
  <si>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</si>
  <si>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И.В. Шумейко</t>
  </si>
  <si>
    <t>Приложение  № 4.3</t>
  </si>
  <si>
    <t xml:space="preserve">Финансовая модель 
</t>
  </si>
  <si>
    <t xml:space="preserve">                Генеральный директор</t>
  </si>
  <si>
    <t>млн. руб.</t>
  </si>
  <si>
    <t>Наименование показателя</t>
  </si>
  <si>
    <t>Выручка</t>
  </si>
  <si>
    <t>Выручка от основной деятельности</t>
  </si>
  <si>
    <t>Себестоимость</t>
  </si>
  <si>
    <t>Прямая себестоимость</t>
  </si>
  <si>
    <t>Услуги по передаче э/э</t>
  </si>
  <si>
    <t>Технологическое присоединение</t>
  </si>
  <si>
    <t>Прочие услуги</t>
  </si>
  <si>
    <t>Обслуживание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</si>
  <si>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</si>
  <si>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</si>
  <si>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</si>
  <si>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</si>
  <si>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</si>
  <si>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</si>
  <si>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</si>
  <si>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</si>
  <si>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</si>
  <si>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Услуги ТЦ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</si>
  <si>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</si>
  <si>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</si>
  <si>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</si>
  <si>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</si>
  <si>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</si>
  <si>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</si>
  <si>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</si>
  <si>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</si>
  <si>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</si>
  <si>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</si>
  <si>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</si>
  <si>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</si>
  <si>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</si>
  <si>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</si>
  <si>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</si>
  <si>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</si>
  <si>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</si>
  <si>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</si>
  <si>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</si>
  <si>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</si>
  <si>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Стоимость основных этапов работ по реализации инвестиционной программы компании на 2018г.</t>
  </si>
  <si>
    <t>Реконструкция ПС 35/6 кВ "Центральная" ( 2 этап)</t>
  </si>
  <si>
    <t>2 ТДНС</t>
  </si>
  <si>
    <t>2ТДНС-16000/35-УХЛ1.</t>
  </si>
  <si>
    <t xml:space="preserve">Оперативная блокировка на ПС 35 кВ (ГВП ,БМДК, Левобережная-2018г.) </t>
  </si>
  <si>
    <t>2018г.</t>
  </si>
  <si>
    <t>Итого</t>
  </si>
  <si>
    <t>12 МВА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</si>
  <si>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 на 2018г.</t>
  </si>
  <si>
    <t>Реконструкция ПС 35/6 кВ "Дивизионная" (замена выключателей 35 кВ, замена выключателей 6 кВ, замена защиты трансформаторов и отходящих линий, установка трансформаторов)</t>
  </si>
  <si>
    <t>Реконструкция ПС 35/6 кВ "Дивизионная " (приобретение  трансформаторов 2х6300 кВА)</t>
  </si>
  <si>
    <t>4,6 МВА</t>
  </si>
  <si>
    <t>Реконструкция ПС 35/6 кВ "Центральная"( 2 этап)</t>
  </si>
  <si>
    <t>Строительство  ВЛЗ от ПС "БВС" ф.9</t>
  </si>
  <si>
    <t>2,9 км</t>
  </si>
  <si>
    <t>12,9 км</t>
  </si>
  <si>
    <t>4,6 МВА/12,9 км</t>
  </si>
  <si>
    <t>20,52 км/2,52 МВА</t>
  </si>
  <si>
    <t>20,52 км/14,52 МВА</t>
  </si>
  <si>
    <t>План финансирования, млн.руб.</t>
  </si>
  <si>
    <t>План освоения, млн.руб.</t>
  </si>
  <si>
    <t>2016-2019гг.</t>
  </si>
  <si>
    <t>план
 2018г.</t>
  </si>
  <si>
    <t>план 2018г.</t>
  </si>
  <si>
    <t>Реконструкция ПС 35/6 кВ "Центральная"</t>
  </si>
  <si>
    <t>20 км/14,52 МВА</t>
  </si>
  <si>
    <t>С/П</t>
  </si>
  <si>
    <t>План на 2018г.</t>
  </si>
  <si>
    <t>32МВА</t>
  </si>
  <si>
    <t xml:space="preserve">И.В. Шумейко </t>
  </si>
  <si>
    <t>Перенаправление финансовых средств на другие объекты</t>
  </si>
  <si>
    <t xml:space="preserve">Реконструкция ПС 35/6 кВ "Центральная" </t>
  </si>
  <si>
    <t>Приложение  № 3.1</t>
  </si>
  <si>
    <t>от «24» марта 2010 г. №114</t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</si>
  <si>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</si>
  <si>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</si>
  <si>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</si>
  <si>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</si>
  <si>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</si>
  <si>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</si>
  <si>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</si>
  <si>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 и проектный этап</t>
  </si>
  <si>
    <t>Получение  технических условий и технического задания</t>
  </si>
  <si>
    <r>
      <t>договор об</t>
    </r>
    <r>
      <rPr>
        <sz val="22"/>
        <color indexed="60"/>
        <rFont val="Times New Roman"/>
        <family val="1"/>
      </rPr>
      <t xml:space="preserve"> </t>
    </r>
    <r>
      <rPr>
        <sz val="22"/>
        <rFont val="Times New Roman"/>
        <family val="1"/>
      </rPr>
      <t xml:space="preserve"> осущствлении тех. присоединения №20.0300.429.14 от 25.02.2014г</t>
    </r>
  </si>
  <si>
    <t>Разработка  ПСД</t>
  </si>
  <si>
    <t>Заключение договора на разработку проектной документации</t>
  </si>
  <si>
    <t>договор подряда №24/05-16 от 29.01.2016 срок начало работ 29.01.2106</t>
  </si>
  <si>
    <t>договор подряда №24/05-16 от 29.01.2016 срок окончание работ 27.08.2106</t>
  </si>
  <si>
    <t>Получение положительного заключения государственной экспертизы на проектную документацию</t>
  </si>
  <si>
    <t>Получение правоустанавливающих документов для выделения земельного участка под строительство</t>
  </si>
  <si>
    <t>Свидетельство 03-АА 491905</t>
  </si>
  <si>
    <t>Сетевое строительтство ( реконструкция) и пусконаладочные работы</t>
  </si>
  <si>
    <t>3.1.</t>
  </si>
  <si>
    <t>Подготовка площадки строительства для подстанции, трассы -  для ЛЭП</t>
  </si>
  <si>
    <t>в пределах земельного участка подстанции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</si>
  <si>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</si>
  <si>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</si>
  <si>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</si>
  <si>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</si>
  <si>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</si>
  <si>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</si>
  <si>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</si>
  <si>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</si>
  <si>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</si>
  <si>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</si>
  <si>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>Комплексное опробование  обрудования</t>
  </si>
  <si>
    <t>4.2.</t>
  </si>
  <si>
    <t>Оформление ( подписание) актов об осуществлении технологического присоединения</t>
  </si>
  <si>
    <t>4.3.</t>
  </si>
  <si>
    <t>Получение разрешения на ввод объекта в эксплуатацию</t>
  </si>
  <si>
    <t>4.4.</t>
  </si>
  <si>
    <t>Ввод в эксплуатацию объекта сетевого строительства</t>
  </si>
  <si>
    <t>не требуется</t>
  </si>
  <si>
    <t>Организационный этап</t>
  </si>
  <si>
    <t>Заключение договора подряда ( допсоглашения к договору)</t>
  </si>
  <si>
    <t>Разработка и выдача ТУ на реконструкцию  ТП</t>
  </si>
  <si>
    <t>силами ПСО АО "Улан-Удэ Энерго"</t>
  </si>
  <si>
    <t>Разработка  рабочей документации</t>
  </si>
  <si>
    <t xml:space="preserve">Получение заявки  на ТП </t>
  </si>
  <si>
    <t>Разработка и выдача ТУ на ТП</t>
  </si>
  <si>
    <t>Хоз. Способ, силами ПСО АО "Улан-Удэ Энерго"</t>
  </si>
  <si>
    <t>предписание Ростехнадзора №123/09-10-16 от 11.05.2016г</t>
  </si>
  <si>
    <t>ТЗ  б/н от 11.07.2016</t>
  </si>
  <si>
    <t>Начальник УКС                                                           Э.В.Бочаров</t>
  </si>
  <si>
    <t>Приложение  № 3.2</t>
  </si>
  <si>
    <t xml:space="preserve">Генеральный директор </t>
  </si>
  <si>
    <t>Наименование</t>
  </si>
  <si>
    <t>Тип</t>
  </si>
  <si>
    <t>событие</t>
  </si>
  <si>
    <t>Получение разрешительной документации для реализации СВМ</t>
  </si>
  <si>
    <t>работа</t>
  </si>
  <si>
    <t>Начальник УКС                                      Э.В.Бочаров</t>
  </si>
  <si>
    <t>Укрупнённый сетевой  график выполнения инвестиционного проекта на 2018г.</t>
  </si>
  <si>
    <t>Организационный 2 этап строительства</t>
  </si>
  <si>
    <t>Заключение договора подряда ( 3-х годичный, дополнительное соглашение )</t>
  </si>
  <si>
    <t>Контрольные этапы реализации инвестиционного проекта АО "Улан-Удэ Энерго" на 2018г.</t>
  </si>
  <si>
    <t>Оперативная блокировка на ПС 35 кВ (ГВП ,БМДК, Левобережная-2018г.)</t>
  </si>
  <si>
    <r>
      <t>Обеспечение технологическим присоединением льготной категории заявителей до 15 кВт  и свыше 15 кВт</t>
    </r>
    <r>
      <rPr>
        <b/>
        <sz val="10"/>
        <rFont val="Times New Roman"/>
        <family val="1"/>
      </rPr>
      <t>(Строительство)</t>
    </r>
  </si>
  <si>
    <r>
      <t>Обеспечение технологическим присоединением льготной категории заявителей до 15 кВт  и свыше 15 кВт</t>
    </r>
    <r>
      <rPr>
        <b/>
        <sz val="10"/>
        <rFont val="Times New Roman"/>
        <family val="1"/>
      </rPr>
      <t>(Реконструкция )</t>
    </r>
  </si>
  <si>
    <r>
      <t xml:space="preserve">Обеспечение технологическим присоединением льготной категории заявителей до 15 кВт  и свыше 15 кВт </t>
    </r>
    <r>
      <rPr>
        <b/>
        <sz val="12"/>
        <rFont val="Times New Roman"/>
        <family val="1"/>
      </rPr>
      <t>( Строительтство)</t>
    </r>
  </si>
  <si>
    <r>
      <t xml:space="preserve">Обеспечение технологическим присоединением льготной категории заявителей до 15 кВт  и свыше 15 кВт </t>
    </r>
    <r>
      <rPr>
        <b/>
        <sz val="12"/>
        <rFont val="Times New Roman"/>
        <family val="1"/>
      </rPr>
      <t>( Реконструкция)</t>
    </r>
  </si>
  <si>
    <t>г.Улан-Удэ,        Октябрьский,Железнодорожный, Советский район</t>
  </si>
  <si>
    <r>
      <t xml:space="preserve">Обеспечение технологическим присоединением льготной категории заявителей до 15 кВт  и свыше 15 кВт    </t>
    </r>
    <r>
      <rPr>
        <b/>
        <sz val="12"/>
        <rFont val="Times New Roman"/>
        <family val="1"/>
      </rPr>
      <t>(Строительство)</t>
    </r>
  </si>
  <si>
    <r>
      <t xml:space="preserve">Обеспечение технологическим присоединением льготной категории заявителей до 15 кВт  и свыше 15 кВт    </t>
    </r>
    <r>
      <rPr>
        <b/>
        <sz val="12"/>
        <rFont val="Times New Roman"/>
        <family val="1"/>
      </rPr>
      <t>(Реконструкция)</t>
    </r>
  </si>
  <si>
    <t>Обеспечение технологическим присоединением льготной категории заявителей до 15 кВт  и свыше 15 кВт (Строительство)</t>
  </si>
  <si>
    <t>Обеспечение технологическим присоединением льготной категории заявителей до 15 кВт  и свыше 15 кВт (Реконструкция)</t>
  </si>
  <si>
    <t>Обеспечение технологическим присоединением льготной категории заявителей до 15 кВт  и свыше 15 кВт (реконструкция)</t>
  </si>
  <si>
    <t>Перечень инвестиционных проектов и план их финанисрования  на  2018г.</t>
  </si>
  <si>
    <t>Пояснительная записка  к ИПР АО "Улан-Удэ Энерго"на 2018г.</t>
  </si>
  <si>
    <t>I.Общая характеристика инвестиционной программы АО "Улан-Удэ Энерго" на 2018г.</t>
  </si>
  <si>
    <t>План ввода основных средств (км/МВА)</t>
  </si>
  <si>
    <t>Прогноз ввода/вывода объектов на 2018г.</t>
  </si>
  <si>
    <t>План на  2018г.</t>
  </si>
  <si>
    <t>Оперативная блокировка на ПС 35 кВ (ГВП ,БМДК, Левобережная-2018г. )</t>
  </si>
  <si>
    <t>20 км/34,52МВА</t>
  </si>
  <si>
    <t>Источником финансирования инвестиционной программы на 2018г. являются амортизационные отчисления АО "Улан-Удэ Энерго" в размере 74,2 млн.руб( без НДС), прочие -20,9млн.руб.( без НДС).</t>
  </si>
  <si>
    <t>Ввод мощностей в результате исполнения инвестиционной программы на период 2018г. составит (20 км /14,52МВА).Вывод мощностей в результате исполнения инвестиционной программы АО "Улан-Удэ Энерго" не предусматривает.</t>
  </si>
  <si>
    <t>Оперативная блокировка на ПС 35 кВ                     (ГВП ,БМДК, Левобережная-2018г.)</t>
  </si>
  <si>
    <t>г.Улан-Удэ,Октябрьский район</t>
  </si>
  <si>
    <t>2018</t>
  </si>
  <si>
    <t>2,52 МВА</t>
  </si>
  <si>
    <t>20км</t>
  </si>
  <si>
    <t>Данные затраты заложены в п.2.2.2.</t>
  </si>
  <si>
    <t>Подготовка площадки строительства для подстанции</t>
  </si>
  <si>
    <t>Оформление ( подписание) актов об выполнении работ</t>
  </si>
  <si>
    <t>Подготовка площадки строительства для подстанции,</t>
  </si>
  <si>
    <t>проект разработан силами ПСО Общества</t>
  </si>
  <si>
    <t>силами ПСО  общества</t>
  </si>
  <si>
    <t xml:space="preserve">Заместитель генерального директора по техническим вопросам- главный инженер                                                                                   М.Г.Бувалин                                  </t>
  </si>
  <si>
    <t>Заместитель генерального директора по экономике и финансам                                                                                                                И.В.Шумейко</t>
  </si>
  <si>
    <t>Начальник УКС                                                                                                                                                                                        Э.В.Бочаров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</si>
</sst>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0"/>
    <numFmt numFmtId="166" formatCode="0.00000000"/>
    <numFmt numFmtId="167" formatCode="0.00000000000"/>
    <numFmt numFmtId="168" formatCode="0.0000000000"/>
    <numFmt numFmtId="169" formatCode="#,##0_);[Red]\(#,##0\)"/>
    <numFmt numFmtId="170" formatCode="0.0"/>
    <numFmt numFmtId="171" formatCode="#,##0.0_ ;[Red]\-#,##0.0\ "/>
    <numFmt numFmtId="172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22"/>
      <name val="Times New Roman"/>
      <family val="1"/>
    </font>
    <font>
      <i/>
      <sz val="22"/>
      <name val="Times New Roman"/>
      <family val="1"/>
    </font>
    <font>
      <b/>
      <i/>
      <sz val="22"/>
      <name val="Times New Roman"/>
      <family val="1"/>
    </font>
    <font>
      <sz val="2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9" applyNumberFormat="0" applyFill="0" applyAlignment="0" applyProtection="0"/>
    <xf numFmtId="169" fontId="12" fillId="0" borderId="0">
      <alignment vertical="top"/>
      <protection/>
    </xf>
    <xf numFmtId="0" fontId="13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7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Alignment="1">
      <alignment vertical="center"/>
      <protection/>
    </xf>
    <xf numFmtId="0" fontId="6" fillId="33" borderId="0" xfId="52" applyFont="1" applyFill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164" fontId="7" fillId="0" borderId="10" xfId="61" applyNumberFormat="1" applyFill="1" applyBorder="1" applyAlignment="1">
      <alignment horizontal="center" wrapText="1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7" fillId="0" borderId="0" xfId="61" applyFont="1" applyFill="1" applyAlignment="1">
      <alignment horizontal="right"/>
      <protection/>
    </xf>
    <xf numFmtId="0" fontId="7" fillId="0" borderId="0" xfId="61" applyFill="1">
      <alignment/>
      <protection/>
    </xf>
    <xf numFmtId="0" fontId="7" fillId="0" borderId="0" xfId="6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0" fontId="7" fillId="0" borderId="0" xfId="61" applyFill="1" applyAlignment="1">
      <alignment horizontal="center"/>
      <protection/>
    </xf>
    <xf numFmtId="0" fontId="7" fillId="0" borderId="0" xfId="61" applyFill="1" applyAlignment="1">
      <alignment horizontal="left" wrapText="1"/>
      <protection/>
    </xf>
    <xf numFmtId="0" fontId="7" fillId="0" borderId="0" xfId="61" applyFill="1" applyAlignment="1">
      <alignment horizontal="left"/>
      <protection/>
    </xf>
    <xf numFmtId="0" fontId="7" fillId="0" borderId="10" xfId="61" applyFont="1" applyFill="1" applyBorder="1" applyAlignment="1">
      <alignment horizontal="center" wrapText="1"/>
      <protection/>
    </xf>
    <xf numFmtId="0" fontId="7" fillId="0" borderId="10" xfId="61" applyFill="1" applyBorder="1" applyAlignment="1">
      <alignment horizontal="center" wrapText="1"/>
      <protection/>
    </xf>
    <xf numFmtId="164" fontId="7" fillId="0" borderId="10" xfId="61" applyNumberForma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164" fontId="7" fillId="0" borderId="11" xfId="61" applyNumberFormat="1" applyFill="1" applyBorder="1" applyAlignment="1">
      <alignment horizontal="center"/>
      <protection/>
    </xf>
    <xf numFmtId="164" fontId="7" fillId="0" borderId="11" xfId="61" applyNumberFormat="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0" xfId="61" applyFill="1" applyAlignment="1">
      <alignment wrapText="1"/>
      <protection/>
    </xf>
    <xf numFmtId="0" fontId="7" fillId="0" borderId="0" xfId="61" applyFill="1" applyAlignment="1">
      <alignment/>
      <protection/>
    </xf>
    <xf numFmtId="0" fontId="2" fillId="0" borderId="12" xfId="52" applyBorder="1" applyAlignment="1">
      <alignment vertical="top" wrapText="1"/>
      <protection/>
    </xf>
    <xf numFmtId="0" fontId="2" fillId="0" borderId="0" xfId="52" applyBorder="1" applyAlignment="1">
      <alignment vertical="top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5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17" fillId="0" borderId="0" xfId="62" applyFont="1">
      <alignment/>
      <protection/>
    </xf>
    <xf numFmtId="0" fontId="5" fillId="0" borderId="0" xfId="62" applyFont="1" applyAlignment="1">
      <alignment/>
      <protection/>
    </xf>
    <xf numFmtId="0" fontId="14" fillId="0" borderId="0" xfId="62" applyFont="1" applyBorder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0" fontId="17" fillId="0" borderId="0" xfId="62" applyFont="1" applyAlignment="1">
      <alignment horizontal="left"/>
      <protection/>
    </xf>
    <xf numFmtId="0" fontId="3" fillId="0" borderId="0" xfId="62" applyFont="1">
      <alignment/>
      <protection/>
    </xf>
    <xf numFmtId="0" fontId="18" fillId="0" borderId="0" xfId="62" applyFont="1">
      <alignment/>
      <protection/>
    </xf>
    <xf numFmtId="0" fontId="5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right"/>
      <protection/>
    </xf>
    <xf numFmtId="49" fontId="3" fillId="0" borderId="0" xfId="52" applyNumberFormat="1" applyFont="1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20" fillId="0" borderId="0" xfId="63" applyFont="1">
      <alignment/>
      <protection/>
    </xf>
    <xf numFmtId="0" fontId="20" fillId="0" borderId="0" xfId="63" applyFont="1" applyBorder="1" applyAlignment="1">
      <alignment horizontal="center"/>
      <protection/>
    </xf>
    <xf numFmtId="0" fontId="5" fillId="0" borderId="0" xfId="63" applyFont="1" applyFill="1">
      <alignment/>
      <protection/>
    </xf>
    <xf numFmtId="0" fontId="3" fillId="0" borderId="0" xfId="63" applyFont="1">
      <alignment/>
      <protection/>
    </xf>
    <xf numFmtId="0" fontId="14" fillId="0" borderId="0" xfId="63" applyFont="1" applyAlignment="1">
      <alignment horizontal="right"/>
      <protection/>
    </xf>
    <xf numFmtId="0" fontId="7" fillId="0" borderId="13" xfId="61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23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wrapText="1"/>
      <protection/>
    </xf>
    <xf numFmtId="0" fontId="3" fillId="0" borderId="0" xfId="52" applyFont="1" applyBorder="1" applyAlignment="1">
      <alignment vertical="top"/>
      <protection/>
    </xf>
    <xf numFmtId="0" fontId="5" fillId="0" borderId="0" xfId="52" applyFont="1" applyAlignment="1">
      <alignment/>
      <protection/>
    </xf>
    <xf numFmtId="164" fontId="7" fillId="0" borderId="11" xfId="61" applyNumberFormat="1" applyFill="1" applyBorder="1" applyAlignment="1">
      <alignment horizontal="center" wrapText="1"/>
      <protection/>
    </xf>
    <xf numFmtId="164" fontId="7" fillId="0" borderId="10" xfId="61" applyNumberFormat="1" applyFont="1" applyFill="1" applyBorder="1" applyAlignment="1">
      <alignment horizontal="center"/>
      <protection/>
    </xf>
    <xf numFmtId="0" fontId="8" fillId="0" borderId="0" xfId="52" applyFont="1" applyFill="1" applyAlignment="1">
      <alignment vertical="center"/>
      <protection/>
    </xf>
    <xf numFmtId="0" fontId="3" fillId="0" borderId="0" xfId="52" applyFont="1" applyFill="1">
      <alignment/>
      <protection/>
    </xf>
    <xf numFmtId="0" fontId="7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3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14" fillId="0" borderId="14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 horizontal="right" wrapText="1"/>
      <protection/>
    </xf>
    <xf numFmtId="164" fontId="6" fillId="0" borderId="10" xfId="62" applyNumberFormat="1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/>
      <protection/>
    </xf>
    <xf numFmtId="164" fontId="6" fillId="0" borderId="11" xfId="62" applyNumberFormat="1" applyFont="1" applyBorder="1" applyAlignment="1">
      <alignment horizontal="center" wrapText="1"/>
      <protection/>
    </xf>
    <xf numFmtId="0" fontId="17" fillId="0" borderId="0" xfId="62" applyFont="1" applyAlignment="1">
      <alignment horizontal="left"/>
      <protection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7" fillId="0" borderId="0" xfId="61" applyFill="1" applyAlignment="1">
      <alignment horizontal="left" wrapText="1"/>
      <protection/>
    </xf>
    <xf numFmtId="0" fontId="7" fillId="0" borderId="0" xfId="61" applyFill="1" applyAlignment="1">
      <alignment horizontal="left"/>
      <protection/>
    </xf>
    <xf numFmtId="0" fontId="7" fillId="0" borderId="10" xfId="61" applyFont="1" applyFill="1" applyBorder="1" applyAlignment="1">
      <alignment horizontal="center" wrapText="1"/>
      <protection/>
    </xf>
    <xf numFmtId="0" fontId="5" fillId="0" borderId="0" xfId="52" applyFont="1" applyAlignment="1">
      <alignment horizontal="right"/>
      <protection/>
    </xf>
    <xf numFmtId="0" fontId="7" fillId="0" borderId="0" xfId="59">
      <alignment/>
      <protection/>
    </xf>
    <xf numFmtId="170" fontId="7" fillId="0" borderId="0" xfId="59" applyNumberFormat="1" applyFont="1" applyAlignment="1">
      <alignment horizontal="right"/>
      <protection/>
    </xf>
    <xf numFmtId="0" fontId="4" fillId="0" borderId="0" xfId="59" applyFont="1" applyAlignment="1">
      <alignment horizontal="center" wrapText="1"/>
      <protection/>
    </xf>
    <xf numFmtId="170" fontId="4" fillId="0" borderId="0" xfId="59" applyNumberFormat="1" applyFont="1" applyAlignment="1">
      <alignment horizontal="right"/>
      <protection/>
    </xf>
    <xf numFmtId="170" fontId="7" fillId="0" borderId="0" xfId="59" applyNumberFormat="1" applyAlignment="1">
      <alignment horizontal="right"/>
      <protection/>
    </xf>
    <xf numFmtId="0" fontId="7" fillId="0" borderId="0" xfId="59" applyAlignment="1">
      <alignment horizontal="right"/>
      <protection/>
    </xf>
    <xf numFmtId="2" fontId="7" fillId="0" borderId="0" xfId="59" applyNumberFormat="1" applyFont="1" applyAlignment="1">
      <alignment horizontal="right" vertical="top" wrapText="1"/>
      <protection/>
    </xf>
    <xf numFmtId="0" fontId="7" fillId="0" borderId="0" xfId="59" applyFont="1" applyAlignment="1">
      <alignment horizontal="right"/>
      <protection/>
    </xf>
    <xf numFmtId="0" fontId="6" fillId="0" borderId="0" xfId="59" applyFont="1" applyAlignment="1">
      <alignment wrapText="1"/>
      <protection/>
    </xf>
    <xf numFmtId="1" fontId="27" fillId="0" borderId="16" xfId="59" applyNumberFormat="1" applyFont="1" applyBorder="1" applyAlignment="1">
      <alignment horizontal="center" vertical="center" wrapText="1"/>
      <protection/>
    </xf>
    <xf numFmtId="1" fontId="27" fillId="0" borderId="17" xfId="59" applyNumberFormat="1" applyFont="1" applyBorder="1" applyAlignment="1">
      <alignment horizontal="center" vertical="center" wrapText="1"/>
      <protection/>
    </xf>
    <xf numFmtId="170" fontId="27" fillId="0" borderId="18" xfId="59" applyNumberFormat="1" applyFont="1" applyBorder="1" applyAlignment="1">
      <alignment horizontal="center" vertical="center" wrapText="1"/>
      <protection/>
    </xf>
    <xf numFmtId="170" fontId="27" fillId="0" borderId="19" xfId="59" applyNumberFormat="1" applyFont="1" applyBorder="1" applyAlignment="1">
      <alignment horizontal="center" vertical="center" wrapText="1"/>
      <protection/>
    </xf>
    <xf numFmtId="0" fontId="28" fillId="0" borderId="20" xfId="59" applyFont="1" applyBorder="1" applyAlignment="1">
      <alignment horizontal="center" vertical="center"/>
      <protection/>
    </xf>
    <xf numFmtId="0" fontId="28" fillId="0" borderId="12" xfId="59" applyFont="1" applyBorder="1" applyAlignment="1">
      <alignment horizontal="center" vertical="center"/>
      <protection/>
    </xf>
    <xf numFmtId="0" fontId="28" fillId="0" borderId="21" xfId="59" applyFont="1" applyBorder="1" applyAlignment="1">
      <alignment horizontal="center" vertical="center"/>
      <protection/>
    </xf>
    <xf numFmtId="0" fontId="28" fillId="0" borderId="0" xfId="59" applyFont="1" applyBorder="1" applyAlignment="1">
      <alignment horizontal="center" vertical="center"/>
      <protection/>
    </xf>
    <xf numFmtId="0" fontId="28" fillId="0" borderId="22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24" xfId="59" applyFont="1" applyBorder="1" applyAlignment="1">
      <alignment horizontal="justify" vertical="center" wrapText="1"/>
      <protection/>
    </xf>
    <xf numFmtId="2" fontId="4" fillId="0" borderId="16" xfId="59" applyNumberFormat="1" applyFont="1" applyBorder="1" applyAlignment="1">
      <alignment horizontal="right" vertical="center" wrapText="1"/>
      <protection/>
    </xf>
    <xf numFmtId="2" fontId="4" fillId="0" borderId="17" xfId="59" applyNumberFormat="1" applyFont="1" applyBorder="1" applyAlignment="1">
      <alignment horizontal="right" vertical="center" wrapText="1"/>
      <protection/>
    </xf>
    <xf numFmtId="2" fontId="4" fillId="0" borderId="16" xfId="59" applyNumberFormat="1" applyFont="1" applyBorder="1" applyAlignment="1">
      <alignment horizontal="right" vertical="center"/>
      <protection/>
    </xf>
    <xf numFmtId="0" fontId="7" fillId="0" borderId="25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justify" vertical="center" wrapText="1"/>
      <protection/>
    </xf>
    <xf numFmtId="170" fontId="7" fillId="0" borderId="26" xfId="59" applyNumberFormat="1" applyFont="1" applyBorder="1" applyAlignment="1">
      <alignment horizontal="right" vertical="center" wrapText="1"/>
      <protection/>
    </xf>
    <xf numFmtId="170" fontId="7" fillId="0" borderId="15" xfId="59" applyNumberFormat="1" applyFont="1" applyBorder="1" applyAlignment="1">
      <alignment horizontal="right" vertical="center" wrapText="1"/>
      <protection/>
    </xf>
    <xf numFmtId="2" fontId="7" fillId="0" borderId="26" xfId="59" applyNumberFormat="1" applyFont="1" applyBorder="1" applyAlignment="1">
      <alignment horizontal="right" vertical="center" wrapText="1"/>
      <protection/>
    </xf>
    <xf numFmtId="2" fontId="7" fillId="0" borderId="15" xfId="59" applyNumberFormat="1" applyFont="1" applyBorder="1" applyAlignment="1">
      <alignment horizontal="right" vertical="center" wrapText="1"/>
      <protection/>
    </xf>
    <xf numFmtId="2" fontId="7" fillId="0" borderId="26" xfId="59" applyNumberFormat="1" applyFont="1" applyBorder="1" applyAlignment="1">
      <alignment horizontal="right" vertical="center"/>
      <protection/>
    </xf>
    <xf numFmtId="0" fontId="7" fillId="0" borderId="27" xfId="59" applyFont="1" applyBorder="1" applyAlignment="1">
      <alignment horizontal="center" vertical="center"/>
      <protection/>
    </xf>
    <xf numFmtId="0" fontId="7" fillId="0" borderId="28" xfId="59" applyFont="1" applyBorder="1" applyAlignment="1">
      <alignment horizontal="justify" vertical="center" wrapText="1"/>
      <protection/>
    </xf>
    <xf numFmtId="170" fontId="7" fillId="0" borderId="18" xfId="59" applyNumberFormat="1" applyFont="1" applyBorder="1" applyAlignment="1">
      <alignment horizontal="right" vertical="center" wrapText="1"/>
      <protection/>
    </xf>
    <xf numFmtId="170" fontId="7" fillId="0" borderId="19" xfId="59" applyNumberFormat="1" applyFont="1" applyBorder="1" applyAlignment="1">
      <alignment horizontal="right" vertical="center" wrapText="1"/>
      <protection/>
    </xf>
    <xf numFmtId="0" fontId="4" fillId="0" borderId="2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justify" vertical="center" wrapText="1"/>
      <protection/>
    </xf>
    <xf numFmtId="2" fontId="4" fillId="0" borderId="26" xfId="59" applyNumberFormat="1" applyFont="1" applyBorder="1" applyAlignment="1">
      <alignment horizontal="right" vertical="center" wrapText="1"/>
      <protection/>
    </xf>
    <xf numFmtId="2" fontId="4" fillId="0" borderId="15" xfId="59" applyNumberFormat="1" applyFont="1" applyBorder="1" applyAlignment="1">
      <alignment horizontal="right" vertical="center" wrapText="1"/>
      <protection/>
    </xf>
    <xf numFmtId="170" fontId="4" fillId="0" borderId="26" xfId="59" applyNumberFormat="1" applyFont="1" applyBorder="1" applyAlignment="1">
      <alignment horizontal="right" vertical="center" wrapText="1"/>
      <protection/>
    </xf>
    <xf numFmtId="170" fontId="4" fillId="0" borderId="15" xfId="59" applyNumberFormat="1" applyFont="1" applyBorder="1" applyAlignment="1">
      <alignment horizontal="right" vertical="center" wrapText="1"/>
      <protection/>
    </xf>
    <xf numFmtId="0" fontId="4" fillId="0" borderId="29" xfId="59" applyFont="1" applyBorder="1" applyAlignment="1">
      <alignment horizontal="center" vertical="center"/>
      <protection/>
    </xf>
    <xf numFmtId="0" fontId="4" fillId="0" borderId="30" xfId="59" applyFont="1" applyBorder="1" applyAlignment="1">
      <alignment horizontal="justify" vertical="center" wrapText="1"/>
      <protection/>
    </xf>
    <xf numFmtId="2" fontId="4" fillId="0" borderId="22" xfId="59" applyNumberFormat="1" applyFont="1" applyBorder="1" applyAlignment="1">
      <alignment horizontal="right" vertical="center" wrapText="1"/>
      <protection/>
    </xf>
    <xf numFmtId="2" fontId="4" fillId="0" borderId="31" xfId="59" applyNumberFormat="1" applyFont="1" applyBorder="1" applyAlignment="1">
      <alignment horizontal="right" vertical="center" wrapText="1"/>
      <protection/>
    </xf>
    <xf numFmtId="0" fontId="4" fillId="0" borderId="32" xfId="59" applyFont="1" applyBorder="1" applyAlignment="1">
      <alignment horizontal="center" vertical="center"/>
      <protection/>
    </xf>
    <xf numFmtId="0" fontId="4" fillId="0" borderId="33" xfId="59" applyFont="1" applyBorder="1" applyAlignment="1">
      <alignment horizontal="justify" vertical="center" wrapText="1"/>
      <protection/>
    </xf>
    <xf numFmtId="2" fontId="4" fillId="0" borderId="34" xfId="59" applyNumberFormat="1" applyFont="1" applyBorder="1" applyAlignment="1">
      <alignment horizontal="right" vertical="center" wrapText="1"/>
      <protection/>
    </xf>
    <xf numFmtId="0" fontId="7" fillId="0" borderId="35" xfId="59" applyFont="1" applyBorder="1" applyAlignment="1">
      <alignment horizontal="justify" vertical="center" wrapText="1"/>
      <protection/>
    </xf>
    <xf numFmtId="2" fontId="7" fillId="0" borderId="36" xfId="59" applyNumberFormat="1" applyFont="1" applyFill="1" applyBorder="1" applyAlignment="1">
      <alignment horizontal="right" vertical="center" wrapText="1"/>
      <protection/>
    </xf>
    <xf numFmtId="2" fontId="7" fillId="0" borderId="37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justify" vertical="center"/>
      <protection/>
    </xf>
    <xf numFmtId="2" fontId="7" fillId="0" borderId="15" xfId="59" applyNumberFormat="1" applyFont="1" applyBorder="1" applyAlignment="1">
      <alignment horizontal="right" vertical="center"/>
      <protection/>
    </xf>
    <xf numFmtId="2" fontId="7" fillId="0" borderId="26" xfId="59" applyNumberFormat="1" applyFont="1" applyFill="1" applyBorder="1" applyAlignment="1">
      <alignment horizontal="right" vertical="center" wrapText="1"/>
      <protection/>
    </xf>
    <xf numFmtId="2" fontId="7" fillId="0" borderId="18" xfId="59" applyNumberFormat="1" applyFont="1" applyBorder="1" applyAlignment="1">
      <alignment horizontal="right" vertical="center" wrapText="1"/>
      <protection/>
    </xf>
    <xf numFmtId="2" fontId="7" fillId="0" borderId="19" xfId="59" applyNumberFormat="1" applyFont="1" applyBorder="1" applyAlignment="1">
      <alignment horizontal="right" vertical="center" wrapText="1"/>
      <protection/>
    </xf>
    <xf numFmtId="0" fontId="4" fillId="0" borderId="38" xfId="59" applyFont="1" applyBorder="1" applyAlignment="1">
      <alignment horizontal="center" vertical="center"/>
      <protection/>
    </xf>
    <xf numFmtId="0" fontId="4" fillId="0" borderId="39" xfId="59" applyFont="1" applyBorder="1" applyAlignment="1">
      <alignment horizontal="justify" vertical="center" wrapText="1"/>
      <protection/>
    </xf>
    <xf numFmtId="2" fontId="4" fillId="0" borderId="40" xfId="59" applyNumberFormat="1" applyFont="1" applyBorder="1" applyAlignment="1">
      <alignment horizontal="right" vertical="center" wrapText="1"/>
      <protection/>
    </xf>
    <xf numFmtId="2" fontId="4" fillId="0" borderId="41" xfId="59" applyNumberFormat="1" applyFont="1" applyBorder="1" applyAlignment="1">
      <alignment horizontal="right" vertical="center" wrapText="1"/>
      <protection/>
    </xf>
    <xf numFmtId="16" fontId="7" fillId="0" borderId="25" xfId="59" applyNumberFormat="1" applyFont="1" applyBorder="1" applyAlignment="1">
      <alignment horizontal="center" vertical="center"/>
      <protection/>
    </xf>
    <xf numFmtId="0" fontId="22" fillId="0" borderId="14" xfId="59" applyFont="1" applyBorder="1">
      <alignment/>
      <protection/>
    </xf>
    <xf numFmtId="2" fontId="22" fillId="0" borderId="26" xfId="59" applyNumberFormat="1" applyFont="1" applyBorder="1" applyAlignment="1">
      <alignment horizontal="right"/>
      <protection/>
    </xf>
    <xf numFmtId="2" fontId="22" fillId="0" borderId="15" xfId="59" applyNumberFormat="1" applyFont="1" applyBorder="1" applyAlignment="1">
      <alignment horizontal="right"/>
      <protection/>
    </xf>
    <xf numFmtId="2" fontId="7" fillId="0" borderId="15" xfId="59" applyNumberFormat="1" applyFont="1" applyFill="1" applyBorder="1" applyAlignment="1">
      <alignment horizontal="right" vertical="center" wrapText="1"/>
      <protection/>
    </xf>
    <xf numFmtId="2" fontId="7" fillId="0" borderId="42" xfId="59" applyNumberFormat="1" applyFont="1" applyFill="1" applyBorder="1" applyAlignment="1">
      <alignment horizontal="right" vertical="center" wrapText="1"/>
      <protection/>
    </xf>
    <xf numFmtId="2" fontId="7" fillId="0" borderId="43" xfId="59" applyNumberFormat="1" applyFont="1" applyFill="1" applyBorder="1" applyAlignment="1">
      <alignment horizontal="right" vertical="center" wrapText="1"/>
      <protection/>
    </xf>
    <xf numFmtId="2" fontId="4" fillId="0" borderId="16" xfId="59" applyNumberFormat="1" applyFont="1" applyFill="1" applyBorder="1" applyAlignment="1">
      <alignment horizontal="right" vertical="center" wrapText="1"/>
      <protection/>
    </xf>
    <xf numFmtId="2" fontId="4" fillId="0" borderId="17" xfId="59" applyNumberFormat="1" applyFont="1" applyFill="1" applyBorder="1" applyAlignment="1">
      <alignment horizontal="right" vertical="center" wrapText="1"/>
      <protection/>
    </xf>
    <xf numFmtId="2" fontId="22" fillId="0" borderId="26" xfId="59" applyNumberFormat="1" applyFont="1" applyFill="1" applyBorder="1" applyAlignment="1">
      <alignment horizontal="right"/>
      <protection/>
    </xf>
    <xf numFmtId="2" fontId="22" fillId="0" borderId="15" xfId="59" applyNumberFormat="1" applyFont="1" applyFill="1" applyBorder="1" applyAlignment="1">
      <alignment horizontal="right"/>
      <protection/>
    </xf>
    <xf numFmtId="2" fontId="7" fillId="0" borderId="0" xfId="59" applyNumberFormat="1">
      <alignment/>
      <protection/>
    </xf>
    <xf numFmtId="170" fontId="4" fillId="0" borderId="16" xfId="59" applyNumberFormat="1" applyFont="1" applyBorder="1" applyAlignment="1">
      <alignment horizontal="right" vertical="center" wrapText="1"/>
      <protection/>
    </xf>
    <xf numFmtId="170" fontId="4" fillId="0" borderId="17" xfId="59" applyNumberFormat="1" applyFont="1" applyBorder="1" applyAlignment="1">
      <alignment horizontal="right" vertical="center" wrapText="1"/>
      <protection/>
    </xf>
    <xf numFmtId="170" fontId="4" fillId="0" borderId="16" xfId="59" applyNumberFormat="1" applyFont="1" applyBorder="1" applyAlignment="1">
      <alignment horizontal="right" vertical="center"/>
      <protection/>
    </xf>
    <xf numFmtId="49" fontId="7" fillId="0" borderId="20" xfId="59" applyNumberFormat="1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justify" vertical="center" wrapText="1"/>
      <protection/>
    </xf>
    <xf numFmtId="170" fontId="7" fillId="0" borderId="44" xfId="59" applyNumberFormat="1" applyFont="1" applyBorder="1" applyAlignment="1">
      <alignment horizontal="right" vertical="center" wrapText="1"/>
      <protection/>
    </xf>
    <xf numFmtId="170" fontId="7" fillId="0" borderId="0" xfId="59" applyNumberFormat="1" applyFont="1" applyBorder="1" applyAlignment="1">
      <alignment horizontal="right" vertical="center" wrapText="1"/>
      <protection/>
    </xf>
    <xf numFmtId="0" fontId="7" fillId="0" borderId="39" xfId="59" applyFont="1" applyBorder="1" applyAlignment="1">
      <alignment horizontal="justify" vertical="center" wrapText="1"/>
      <protection/>
    </xf>
    <xf numFmtId="170" fontId="7" fillId="0" borderId="40" xfId="59" applyNumberFormat="1" applyFont="1" applyBorder="1" applyAlignment="1">
      <alignment horizontal="right" vertical="center" wrapText="1"/>
      <protection/>
    </xf>
    <xf numFmtId="170" fontId="7" fillId="0" borderId="41" xfId="59" applyNumberFormat="1" applyFont="1" applyBorder="1" applyAlignment="1">
      <alignment horizontal="right" vertical="center" wrapText="1"/>
      <protection/>
    </xf>
    <xf numFmtId="170" fontId="4" fillId="0" borderId="22" xfId="59" applyNumberFormat="1" applyFont="1" applyBorder="1" applyAlignment="1">
      <alignment horizontal="right" vertical="center" wrapText="1"/>
      <protection/>
    </xf>
    <xf numFmtId="170" fontId="4" fillId="0" borderId="31" xfId="59" applyNumberFormat="1" applyFont="1" applyBorder="1" applyAlignment="1">
      <alignment horizontal="right" vertical="center" wrapText="1"/>
      <protection/>
    </xf>
    <xf numFmtId="0" fontId="4" fillId="0" borderId="45" xfId="59" applyFont="1" applyBorder="1" applyAlignment="1">
      <alignment horizontal="center" vertical="center"/>
      <protection/>
    </xf>
    <xf numFmtId="0" fontId="4" fillId="0" borderId="35" xfId="59" applyFont="1" applyBorder="1" applyAlignment="1">
      <alignment horizontal="justify" vertical="center" wrapText="1"/>
      <protection/>
    </xf>
    <xf numFmtId="170" fontId="4" fillId="0" borderId="36" xfId="59" applyNumberFormat="1" applyFont="1" applyBorder="1" applyAlignment="1">
      <alignment horizontal="right" vertical="center" wrapText="1"/>
      <protection/>
    </xf>
    <xf numFmtId="170" fontId="4" fillId="0" borderId="37" xfId="59" applyNumberFormat="1" applyFont="1" applyBorder="1" applyAlignment="1">
      <alignment horizontal="right" vertical="center" wrapText="1"/>
      <protection/>
    </xf>
    <xf numFmtId="0" fontId="4" fillId="0" borderId="27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justify" vertical="center" wrapText="1"/>
      <protection/>
    </xf>
    <xf numFmtId="0" fontId="7" fillId="0" borderId="33" xfId="59" applyFont="1" applyBorder="1" applyAlignment="1">
      <alignment horizontal="center" vertical="center"/>
      <protection/>
    </xf>
    <xf numFmtId="0" fontId="7" fillId="0" borderId="31" xfId="59" applyFont="1" applyBorder="1" applyAlignment="1">
      <alignment horizontal="justify" vertical="center" wrapText="1"/>
      <protection/>
    </xf>
    <xf numFmtId="2" fontId="7" fillId="0" borderId="22" xfId="59" applyNumberFormat="1" applyFont="1" applyBorder="1" applyAlignment="1">
      <alignment horizontal="justify" vertical="center" wrapText="1"/>
      <protection/>
    </xf>
    <xf numFmtId="2" fontId="7" fillId="0" borderId="31" xfId="59" applyNumberFormat="1" applyFont="1" applyBorder="1" applyAlignment="1">
      <alignment horizontal="justify" vertical="center" wrapText="1"/>
      <protection/>
    </xf>
    <xf numFmtId="0" fontId="7" fillId="0" borderId="45" xfId="59" applyFont="1" applyBorder="1" applyAlignment="1">
      <alignment horizontal="center" vertical="center"/>
      <protection/>
    </xf>
    <xf numFmtId="170" fontId="4" fillId="0" borderId="36" xfId="59" applyNumberFormat="1" applyFont="1" applyBorder="1" applyAlignment="1">
      <alignment horizontal="justify" vertical="center" wrapText="1"/>
      <protection/>
    </xf>
    <xf numFmtId="170" fontId="4" fillId="0" borderId="37" xfId="59" applyNumberFormat="1" applyFont="1" applyBorder="1" applyAlignment="1">
      <alignment horizontal="justify" vertical="center" wrapText="1"/>
      <protection/>
    </xf>
    <xf numFmtId="170" fontId="7" fillId="0" borderId="26" xfId="59" applyNumberFormat="1" applyFont="1" applyBorder="1" applyAlignment="1">
      <alignment horizontal="justify" vertical="center" wrapText="1"/>
      <protection/>
    </xf>
    <xf numFmtId="170" fontId="7" fillId="0" borderId="15" xfId="59" applyNumberFormat="1" applyFont="1" applyBorder="1" applyAlignment="1">
      <alignment horizontal="justify" vertical="center" wrapText="1"/>
      <protection/>
    </xf>
    <xf numFmtId="0" fontId="7" fillId="0" borderId="46" xfId="59" applyFont="1" applyBorder="1" applyAlignment="1">
      <alignment horizontal="center" vertical="center"/>
      <protection/>
    </xf>
    <xf numFmtId="0" fontId="7" fillId="0" borderId="47" xfId="59" applyFont="1" applyBorder="1" applyAlignment="1">
      <alignment horizontal="justify" vertical="center" wrapText="1"/>
      <protection/>
    </xf>
    <xf numFmtId="170" fontId="7" fillId="0" borderId="42" xfId="59" applyNumberFormat="1" applyFont="1" applyBorder="1" applyAlignment="1">
      <alignment horizontal="justify" vertical="center" wrapText="1"/>
      <protection/>
    </xf>
    <xf numFmtId="170" fontId="7" fillId="0" borderId="43" xfId="59" applyNumberFormat="1" applyFont="1" applyBorder="1" applyAlignment="1">
      <alignment horizontal="justify" vertical="center" wrapText="1"/>
      <protection/>
    </xf>
    <xf numFmtId="170" fontId="7" fillId="0" borderId="18" xfId="59" applyNumberFormat="1" applyFont="1" applyBorder="1" applyAlignment="1">
      <alignment horizontal="justify" vertical="center" wrapText="1"/>
      <protection/>
    </xf>
    <xf numFmtId="170" fontId="7" fillId="0" borderId="19" xfId="59" applyNumberFormat="1" applyFont="1" applyBorder="1" applyAlignment="1">
      <alignment horizontal="justify" vertical="center" wrapText="1"/>
      <protection/>
    </xf>
    <xf numFmtId="170" fontId="7" fillId="0" borderId="0" xfId="59" applyNumberFormat="1">
      <alignment/>
      <protection/>
    </xf>
    <xf numFmtId="0" fontId="7" fillId="0" borderId="0" xfId="59" applyFont="1" applyAlignment="1">
      <alignment vertical="center"/>
      <protection/>
    </xf>
    <xf numFmtId="0" fontId="7" fillId="0" borderId="0" xfId="59" applyAlignment="1">
      <alignment horizontal="left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left"/>
      <protection/>
    </xf>
    <xf numFmtId="0" fontId="4" fillId="0" borderId="22" xfId="59" applyFont="1" applyBorder="1" applyAlignment="1">
      <alignment horizontal="center" vertical="center" wrapText="1"/>
      <protection/>
    </xf>
    <xf numFmtId="0" fontId="4" fillId="0" borderId="31" xfId="59" applyFont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48" xfId="59" applyFont="1" applyFill="1" applyBorder="1" applyAlignment="1">
      <alignment horizontal="right" vertical="center" wrapText="1"/>
      <protection/>
    </xf>
    <xf numFmtId="170" fontId="4" fillId="0" borderId="48" xfId="59" applyNumberFormat="1" applyFont="1" applyFill="1" applyBorder="1" applyAlignment="1">
      <alignment horizontal="right" vertical="center" wrapText="1"/>
      <protection/>
    </xf>
    <xf numFmtId="0" fontId="7" fillId="7" borderId="26" xfId="59" applyFont="1" applyFill="1" applyBorder="1" applyAlignment="1">
      <alignment horizontal="center" vertical="center"/>
      <protection/>
    </xf>
    <xf numFmtId="0" fontId="7" fillId="7" borderId="26" xfId="59" applyFont="1" applyFill="1" applyBorder="1" applyAlignment="1">
      <alignment horizontal="left" vertical="center" wrapText="1"/>
      <protection/>
    </xf>
    <xf numFmtId="0" fontId="7" fillId="7" borderId="49" xfId="59" applyFont="1" applyFill="1" applyBorder="1" applyAlignment="1">
      <alignment horizontal="right" vertical="center" wrapText="1"/>
      <protection/>
    </xf>
    <xf numFmtId="0" fontId="7" fillId="7" borderId="49" xfId="59" applyFont="1" applyFill="1" applyBorder="1" applyAlignment="1">
      <alignment horizontal="left" vertical="center" wrapText="1"/>
      <protection/>
    </xf>
    <xf numFmtId="170" fontId="7" fillId="7" borderId="49" xfId="59" applyNumberFormat="1" applyFont="1" applyFill="1" applyBorder="1">
      <alignment/>
      <protection/>
    </xf>
    <xf numFmtId="0" fontId="7" fillId="0" borderId="26" xfId="59" applyFont="1" applyFill="1" applyBorder="1" applyAlignment="1">
      <alignment horizontal="center" vertical="center"/>
      <protection/>
    </xf>
    <xf numFmtId="0" fontId="7" fillId="0" borderId="26" xfId="59" applyFont="1" applyFill="1" applyBorder="1" applyAlignment="1">
      <alignment horizontal="left" vertical="center" wrapText="1"/>
      <protection/>
    </xf>
    <xf numFmtId="0" fontId="7" fillId="0" borderId="49" xfId="59" applyFont="1" applyFill="1" applyBorder="1" applyAlignment="1">
      <alignment horizontal="right" vertical="center" wrapText="1"/>
      <protection/>
    </xf>
    <xf numFmtId="0" fontId="7" fillId="0" borderId="49" xfId="59" applyFont="1" applyFill="1" applyBorder="1" applyAlignment="1">
      <alignment horizontal="left" vertical="center" wrapText="1"/>
      <protection/>
    </xf>
    <xf numFmtId="170" fontId="7" fillId="0" borderId="49" xfId="59" applyNumberFormat="1" applyFont="1" applyBorder="1">
      <alignment/>
      <protection/>
    </xf>
    <xf numFmtId="170" fontId="7" fillId="7" borderId="49" xfId="59" applyNumberFormat="1" applyFont="1" applyFill="1" applyBorder="1" applyAlignment="1">
      <alignment horizontal="right"/>
      <protection/>
    </xf>
    <xf numFmtId="170" fontId="7" fillId="0" borderId="49" xfId="59" applyNumberFormat="1" applyFont="1" applyBorder="1" applyAlignment="1">
      <alignment horizontal="right"/>
      <protection/>
    </xf>
    <xf numFmtId="0" fontId="7" fillId="0" borderId="49" xfId="59" applyFont="1" applyBorder="1" applyAlignment="1">
      <alignment horizontal="right"/>
      <protection/>
    </xf>
    <xf numFmtId="0" fontId="7" fillId="7" borderId="49" xfId="59" applyFont="1" applyFill="1" applyBorder="1">
      <alignment/>
      <protection/>
    </xf>
    <xf numFmtId="0" fontId="4" fillId="0" borderId="26" xfId="59" applyFont="1" applyFill="1" applyBorder="1" applyAlignment="1">
      <alignment horizontal="center" vertical="center"/>
      <protection/>
    </xf>
    <xf numFmtId="0" fontId="4" fillId="0" borderId="26" xfId="59" applyFont="1" applyFill="1" applyBorder="1" applyAlignment="1">
      <alignment horizontal="left" vertical="center" wrapText="1"/>
      <protection/>
    </xf>
    <xf numFmtId="0" fontId="4" fillId="0" borderId="49" xfId="59" applyFont="1" applyFill="1" applyBorder="1" applyAlignment="1">
      <alignment horizontal="right" vertical="center" wrapText="1"/>
      <protection/>
    </xf>
    <xf numFmtId="0" fontId="4" fillId="0" borderId="49" xfId="59" applyFont="1" applyFill="1" applyBorder="1" applyAlignment="1">
      <alignment horizontal="left" vertical="center" wrapText="1"/>
      <protection/>
    </xf>
    <xf numFmtId="0" fontId="4" fillId="0" borderId="49" xfId="59" applyFont="1" applyBorder="1">
      <alignment/>
      <protection/>
    </xf>
    <xf numFmtId="0" fontId="7" fillId="0" borderId="49" xfId="59" applyFont="1" applyBorder="1">
      <alignment/>
      <protection/>
    </xf>
    <xf numFmtId="0" fontId="7" fillId="0" borderId="26" xfId="59" applyNumberFormat="1" applyFont="1" applyFill="1" applyBorder="1" applyAlignment="1">
      <alignment horizontal="center" vertical="center"/>
      <protection/>
    </xf>
    <xf numFmtId="0" fontId="7" fillId="0" borderId="42" xfId="59" applyFont="1" applyFill="1" applyBorder="1" applyAlignment="1">
      <alignment horizontal="center" vertical="center"/>
      <protection/>
    </xf>
    <xf numFmtId="0" fontId="7" fillId="0" borderId="42" xfId="59" applyFont="1" applyFill="1" applyBorder="1" applyAlignment="1">
      <alignment horizontal="left" vertical="center" wrapText="1"/>
      <protection/>
    </xf>
    <xf numFmtId="0" fontId="7" fillId="0" borderId="50" xfId="59" applyFont="1" applyFill="1" applyBorder="1" applyAlignment="1">
      <alignment horizontal="right" vertical="center" wrapText="1"/>
      <protection/>
    </xf>
    <xf numFmtId="0" fontId="7" fillId="0" borderId="50" xfId="59" applyFont="1" applyFill="1" applyBorder="1" applyAlignment="1">
      <alignment horizontal="left" vertical="center" wrapText="1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left" vertical="center" wrapText="1"/>
      <protection/>
    </xf>
    <xf numFmtId="0" fontId="7" fillId="0" borderId="51" xfId="59" applyFont="1" applyFill="1" applyBorder="1" applyAlignment="1">
      <alignment horizontal="right" vertical="center" wrapText="1"/>
      <protection/>
    </xf>
    <xf numFmtId="0" fontId="7" fillId="0" borderId="51" xfId="59" applyFont="1" applyFill="1" applyBorder="1" applyAlignment="1">
      <alignment horizontal="left" vertical="center" wrapText="1"/>
      <protection/>
    </xf>
    <xf numFmtId="0" fontId="7" fillId="0" borderId="51" xfId="59" applyFont="1" applyBorder="1">
      <alignment/>
      <protection/>
    </xf>
    <xf numFmtId="0" fontId="4" fillId="0" borderId="29" xfId="59" applyFont="1" applyFill="1" applyBorder="1" applyAlignment="1">
      <alignment horizontal="left" vertical="center"/>
      <protection/>
    </xf>
    <xf numFmtId="0" fontId="4" fillId="0" borderId="30" xfId="59" applyFont="1" applyFill="1" applyBorder="1" applyAlignment="1">
      <alignment horizontal="left" vertical="center" wrapText="1"/>
      <protection/>
    </xf>
    <xf numFmtId="0" fontId="4" fillId="0" borderId="22" xfId="59" applyFont="1" applyFill="1" applyBorder="1" applyAlignment="1">
      <alignment horizontal="right" vertical="center" wrapText="1"/>
      <protection/>
    </xf>
    <xf numFmtId="0" fontId="4" fillId="0" borderId="31" xfId="59" applyFont="1" applyFill="1" applyBorder="1" applyAlignment="1">
      <alignment horizontal="right" vertical="center" wrapText="1"/>
      <protection/>
    </xf>
    <xf numFmtId="170" fontId="4" fillId="0" borderId="22" xfId="59" applyNumberFormat="1" applyFont="1" applyFill="1" applyBorder="1">
      <alignment/>
      <protection/>
    </xf>
    <xf numFmtId="0" fontId="7" fillId="0" borderId="45" xfId="59" applyFont="1" applyFill="1" applyBorder="1" applyAlignment="1">
      <alignment horizontal="left" vertical="center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0" fontId="7" fillId="0" borderId="37" xfId="59" applyFont="1" applyFill="1" applyBorder="1" applyAlignment="1">
      <alignment horizontal="left" vertical="center" wrapText="1"/>
      <protection/>
    </xf>
    <xf numFmtId="0" fontId="7" fillId="0" borderId="36" xfId="59" applyFont="1" applyBorder="1">
      <alignment/>
      <protection/>
    </xf>
    <xf numFmtId="0" fontId="7" fillId="0" borderId="25" xfId="59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horizontal="right" vertical="center" wrapText="1"/>
      <protection/>
    </xf>
    <xf numFmtId="0" fontId="7" fillId="0" borderId="15" xfId="59" applyFont="1" applyFill="1" applyBorder="1" applyAlignment="1">
      <alignment horizontal="right" vertical="center" wrapText="1"/>
      <protection/>
    </xf>
    <xf numFmtId="0" fontId="7" fillId="0" borderId="26" xfId="59" applyFont="1" applyBorder="1">
      <alignment/>
      <protection/>
    </xf>
    <xf numFmtId="0" fontId="7" fillId="0" borderId="27" xfId="59" applyFont="1" applyFill="1" applyBorder="1" applyAlignment="1">
      <alignment horizontal="left" vertical="center"/>
      <protection/>
    </xf>
    <xf numFmtId="0" fontId="7" fillId="0" borderId="52" xfId="59" applyFont="1" applyFill="1" applyBorder="1" applyAlignment="1">
      <alignment horizontal="right" vertical="center" wrapText="1"/>
      <protection/>
    </xf>
    <xf numFmtId="0" fontId="7" fillId="0" borderId="19" xfId="59" applyFont="1" applyFill="1" applyBorder="1" applyAlignment="1">
      <alignment horizontal="right" vertical="center" wrapText="1"/>
      <protection/>
    </xf>
    <xf numFmtId="0" fontId="7" fillId="0" borderId="18" xfId="59" applyFont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Border="1" applyAlignment="1">
      <alignment horizontal="left" vertical="center" wrapText="1" indent="4"/>
      <protection/>
    </xf>
    <xf numFmtId="0" fontId="7" fillId="0" borderId="0" xfId="59" applyFont="1" applyFill="1" applyBorder="1" applyAlignment="1">
      <alignment horizontal="left" vertical="center"/>
      <protection/>
    </xf>
    <xf numFmtId="0" fontId="7" fillId="0" borderId="0" xfId="59" applyFont="1" applyBorder="1">
      <alignment/>
      <protection/>
    </xf>
    <xf numFmtId="0" fontId="4" fillId="0" borderId="0" xfId="59" applyFont="1" applyBorder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top"/>
      <protection/>
    </xf>
    <xf numFmtId="0" fontId="7" fillId="0" borderId="0" xfId="59" applyFont="1" applyFill="1">
      <alignment/>
      <protection/>
    </xf>
    <xf numFmtId="0" fontId="7" fillId="0" borderId="0" xfId="59" applyFont="1" applyAlignment="1">
      <alignment horizontal="center" wrapText="1"/>
      <protection/>
    </xf>
    <xf numFmtId="0" fontId="7" fillId="0" borderId="0" xfId="59" applyFont="1" applyAlignment="1">
      <alignment horizontal="center"/>
      <protection/>
    </xf>
    <xf numFmtId="0" fontId="29" fillId="0" borderId="10" xfId="59" applyFont="1" applyBorder="1" applyAlignment="1">
      <alignment horizontal="center"/>
      <protection/>
    </xf>
    <xf numFmtId="0" fontId="22" fillId="0" borderId="10" xfId="59" applyFont="1" applyBorder="1">
      <alignment/>
      <protection/>
    </xf>
    <xf numFmtId="171" fontId="29" fillId="0" borderId="10" xfId="59" applyNumberFormat="1" applyFont="1" applyBorder="1" applyAlignment="1">
      <alignment horizontal="right"/>
      <protection/>
    </xf>
    <xf numFmtId="0" fontId="22" fillId="0" borderId="10" xfId="59" applyFont="1" applyBorder="1" applyAlignment="1">
      <alignment horizontal="left" indent="3"/>
      <protection/>
    </xf>
    <xf numFmtId="171" fontId="29" fillId="0" borderId="10" xfId="59" applyNumberFormat="1" applyFont="1" applyBorder="1" applyAlignment="1">
      <alignment/>
      <protection/>
    </xf>
    <xf numFmtId="171" fontId="22" fillId="0" borderId="10" xfId="59" applyNumberFormat="1" applyFont="1" applyBorder="1" applyAlignment="1">
      <alignment/>
      <protection/>
    </xf>
    <xf numFmtId="0" fontId="22" fillId="0" borderId="10" xfId="59" applyFont="1" applyBorder="1" applyAlignment="1">
      <alignment horizontal="left" indent="1"/>
      <protection/>
    </xf>
    <xf numFmtId="170" fontId="7" fillId="0" borderId="10" xfId="59" applyNumberFormat="1" applyFont="1" applyBorder="1" applyAlignment="1">
      <alignment horizontal="right" vertical="center"/>
      <protection/>
    </xf>
    <xf numFmtId="0" fontId="29" fillId="0" borderId="10" xfId="59" applyFont="1" applyFill="1" applyBorder="1">
      <alignment/>
      <protection/>
    </xf>
    <xf numFmtId="0" fontId="22" fillId="0" borderId="10" xfId="59" applyFont="1" applyFill="1" applyBorder="1">
      <alignment/>
      <protection/>
    </xf>
    <xf numFmtId="171" fontId="22" fillId="0" borderId="10" xfId="59" applyNumberFormat="1" applyFont="1" applyFill="1" applyBorder="1" applyAlignment="1">
      <alignment/>
      <protection/>
    </xf>
    <xf numFmtId="0" fontId="22" fillId="0" borderId="10" xfId="59" applyFont="1" applyFill="1" applyBorder="1" applyAlignment="1">
      <alignment horizontal="left" indent="3"/>
      <protection/>
    </xf>
    <xf numFmtId="0" fontId="22" fillId="0" borderId="10" xfId="59" applyFont="1" applyFill="1" applyBorder="1" applyAlignment="1">
      <alignment horizontal="left" indent="1"/>
      <protection/>
    </xf>
    <xf numFmtId="171" fontId="29" fillId="0" borderId="10" xfId="59" applyNumberFormat="1" applyFont="1" applyFill="1" applyBorder="1" applyAlignment="1">
      <alignment/>
      <protection/>
    </xf>
    <xf numFmtId="0" fontId="29" fillId="0" borderId="10" xfId="59" applyFont="1" applyBorder="1">
      <alignment/>
      <protection/>
    </xf>
    <xf numFmtId="0" fontId="22" fillId="0" borderId="10" xfId="59" applyFont="1" applyBorder="1" applyAlignment="1">
      <alignment horizontal="left" indent="2"/>
      <protection/>
    </xf>
    <xf numFmtId="170" fontId="7" fillId="0" borderId="0" xfId="59" applyNumberFormat="1" applyFont="1">
      <alignment/>
      <protection/>
    </xf>
    <xf numFmtId="0" fontId="31" fillId="0" borderId="0" xfId="60" applyFont="1" applyFill="1">
      <alignment/>
      <protection/>
    </xf>
    <xf numFmtId="0" fontId="31" fillId="0" borderId="0" xfId="60" applyFont="1" applyAlignment="1">
      <alignment horizontal="right"/>
      <protection/>
    </xf>
    <xf numFmtId="0" fontId="32" fillId="0" borderId="0" xfId="60" applyFont="1" applyFill="1" applyAlignment="1">
      <alignment horizontal="center" vertical="top" wrapText="1"/>
      <protection/>
    </xf>
    <xf numFmtId="2" fontId="33" fillId="0" borderId="0" xfId="60" applyNumberFormat="1" applyFont="1" applyAlignment="1">
      <alignment horizontal="right" vertical="top" wrapText="1"/>
      <protection/>
    </xf>
    <xf numFmtId="0" fontId="34" fillId="0" borderId="0" xfId="60" applyFont="1" applyFill="1">
      <alignment/>
      <protection/>
    </xf>
    <xf numFmtId="0" fontId="31" fillId="0" borderId="0" xfId="60" applyFont="1" applyFill="1" applyBorder="1" applyAlignment="1">
      <alignment horizontal="right" wrapText="1"/>
      <protection/>
    </xf>
    <xf numFmtId="0" fontId="31" fillId="0" borderId="0" xfId="60" applyFont="1" applyFill="1" applyBorder="1" applyAlignment="1">
      <alignment horizontal="left" wrapText="1"/>
      <protection/>
    </xf>
    <xf numFmtId="0" fontId="31" fillId="0" borderId="0" xfId="60" applyFont="1" applyBorder="1" applyAlignment="1">
      <alignment/>
      <protection/>
    </xf>
    <xf numFmtId="0" fontId="32" fillId="0" borderId="10" xfId="60" applyNumberFormat="1" applyFont="1" applyFill="1" applyBorder="1" applyAlignment="1">
      <alignment horizontal="center" vertical="top" wrapText="1"/>
      <protection/>
    </xf>
    <xf numFmtId="0" fontId="32" fillId="0" borderId="25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32" fillId="0" borderId="10" xfId="60" applyNumberFormat="1" applyFont="1" applyFill="1" applyBorder="1" applyAlignment="1">
      <alignment horizontal="center" vertical="center" wrapText="1"/>
      <protection/>
    </xf>
    <xf numFmtId="0" fontId="32" fillId="0" borderId="53" xfId="60" applyFont="1" applyFill="1" applyBorder="1" applyAlignment="1">
      <alignment horizontal="center" vertical="center" wrapText="1"/>
      <protection/>
    </xf>
    <xf numFmtId="0" fontId="32" fillId="0" borderId="15" xfId="60" applyFont="1" applyFill="1" applyBorder="1" applyAlignment="1">
      <alignment horizontal="center" vertical="center" wrapText="1"/>
      <protection/>
    </xf>
    <xf numFmtId="0" fontId="32" fillId="0" borderId="15" xfId="60" applyNumberFormat="1" applyFont="1" applyFill="1" applyBorder="1" applyAlignment="1">
      <alignment horizontal="center" vertical="top" wrapText="1"/>
      <protection/>
    </xf>
    <xf numFmtId="0" fontId="32" fillId="0" borderId="15" xfId="60" applyNumberFormat="1" applyFont="1" applyFill="1" applyBorder="1" applyAlignment="1">
      <alignment horizontal="center" vertical="center" wrapText="1"/>
      <protection/>
    </xf>
    <xf numFmtId="0" fontId="32" fillId="0" borderId="11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left" vertical="center" wrapText="1"/>
      <protection/>
    </xf>
    <xf numFmtId="14" fontId="31" fillId="34" borderId="10" xfId="60" applyNumberFormat="1" applyFont="1" applyFill="1" applyBorder="1" applyAlignment="1">
      <alignment horizontal="center" vertical="center" wrapText="1"/>
      <protection/>
    </xf>
    <xf numFmtId="14" fontId="31" fillId="0" borderId="10" xfId="60" applyNumberFormat="1" applyFont="1" applyFill="1" applyBorder="1" applyAlignment="1">
      <alignment horizontal="center" vertical="center" wrapText="1"/>
      <protection/>
    </xf>
    <xf numFmtId="0" fontId="31" fillId="34" borderId="10" xfId="60" applyFont="1" applyFill="1" applyBorder="1" applyAlignment="1">
      <alignment horizontal="left" vertical="center" wrapText="1"/>
      <protection/>
    </xf>
    <xf numFmtId="17" fontId="31" fillId="34" borderId="10" xfId="60" applyNumberFormat="1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vertical="center" wrapText="1"/>
      <protection/>
    </xf>
    <xf numFmtId="17" fontId="31" fillId="0" borderId="10" xfId="60" applyNumberFormat="1" applyFont="1" applyFill="1" applyBorder="1" applyAlignment="1">
      <alignment horizontal="center" vertical="center" wrapText="1"/>
      <protection/>
    </xf>
    <xf numFmtId="0" fontId="31" fillId="34" borderId="10" xfId="60" applyFont="1" applyFill="1" applyBorder="1" applyAlignment="1">
      <alignment horizontal="center" vertical="center" wrapText="1"/>
      <protection/>
    </xf>
    <xf numFmtId="0" fontId="31" fillId="34" borderId="10" xfId="60" applyFont="1" applyFill="1" applyBorder="1" applyAlignment="1">
      <alignment vertical="center" wrapText="1"/>
      <protection/>
    </xf>
    <xf numFmtId="164" fontId="6" fillId="0" borderId="10" xfId="62" applyNumberFormat="1" applyFont="1" applyBorder="1" applyAlignment="1">
      <alignment horizontal="center"/>
      <protection/>
    </xf>
    <xf numFmtId="164" fontId="6" fillId="0" borderId="11" xfId="62" applyNumberFormat="1" applyFont="1" applyBorder="1" applyAlignment="1">
      <alignment horizontal="center" wrapText="1"/>
      <protection/>
    </xf>
    <xf numFmtId="0" fontId="7" fillId="0" borderId="13" xfId="61" applyFont="1" applyFill="1" applyBorder="1" applyAlignment="1">
      <alignment horizontal="center" wrapText="1"/>
      <protection/>
    </xf>
    <xf numFmtId="0" fontId="31" fillId="0" borderId="10" xfId="60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center" wrapText="1"/>
      <protection/>
    </xf>
    <xf numFmtId="0" fontId="7" fillId="0" borderId="43" xfId="61" applyFont="1" applyFill="1" applyBorder="1" applyAlignment="1">
      <alignment horizontal="center" wrapText="1"/>
      <protection/>
    </xf>
    <xf numFmtId="0" fontId="7" fillId="0" borderId="13" xfId="61" applyFont="1" applyFill="1" applyBorder="1" applyAlignment="1">
      <alignment horizontal="center" wrapText="1"/>
      <protection/>
    </xf>
    <xf numFmtId="0" fontId="7" fillId="0" borderId="0" xfId="59" applyFont="1" applyAlignment="1">
      <alignment horizontal="right"/>
      <protection/>
    </xf>
    <xf numFmtId="0" fontId="31" fillId="34" borderId="10" xfId="60" applyFont="1" applyFill="1" applyBorder="1" applyAlignment="1">
      <alignment horizontal="left" vertical="center" wrapText="1"/>
      <protection/>
    </xf>
    <xf numFmtId="170" fontId="29" fillId="0" borderId="10" xfId="59" applyNumberFormat="1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left" vertical="center" wrapText="1"/>
      <protection/>
    </xf>
    <xf numFmtId="0" fontId="5" fillId="0" borderId="0" xfId="52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49" fontId="10" fillId="0" borderId="54" xfId="52" applyNumberFormat="1" applyFont="1" applyBorder="1" applyAlignment="1">
      <alignment horizontal="center" vertical="center"/>
      <protection/>
    </xf>
    <xf numFmtId="49" fontId="10" fillId="0" borderId="19" xfId="52" applyNumberFormat="1" applyFont="1" applyBorder="1" applyAlignment="1">
      <alignment horizontal="center" vertical="center"/>
      <protection/>
    </xf>
    <xf numFmtId="49" fontId="10" fillId="0" borderId="55" xfId="52" applyNumberFormat="1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left" vertical="center"/>
      <protection/>
    </xf>
    <xf numFmtId="0" fontId="10" fillId="0" borderId="19" xfId="52" applyFont="1" applyBorder="1" applyAlignment="1">
      <alignment horizontal="left" vertical="center"/>
      <protection/>
    </xf>
    <xf numFmtId="0" fontId="10" fillId="0" borderId="55" xfId="52" applyFont="1" applyBorder="1" applyAlignment="1">
      <alignment horizontal="left" vertical="center"/>
      <protection/>
    </xf>
    <xf numFmtId="0" fontId="23" fillId="0" borderId="28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55" xfId="52" applyFont="1" applyBorder="1" applyAlignment="1">
      <alignment horizontal="center" vertical="center"/>
      <protection/>
    </xf>
    <xf numFmtId="49" fontId="10" fillId="0" borderId="53" xfId="52" applyNumberFormat="1" applyFont="1" applyBorder="1" applyAlignment="1">
      <alignment horizontal="center" vertical="center"/>
      <protection/>
    </xf>
    <xf numFmtId="49" fontId="10" fillId="0" borderId="15" xfId="52" applyNumberFormat="1" applyFont="1" applyBorder="1" applyAlignment="1">
      <alignment horizontal="center" vertical="center"/>
      <protection/>
    </xf>
    <xf numFmtId="49" fontId="10" fillId="0" borderId="11" xfId="52" applyNumberFormat="1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left" vertical="center"/>
      <protection/>
    </xf>
    <xf numFmtId="0" fontId="10" fillId="0" borderId="15" xfId="52" applyFont="1" applyBorder="1" applyAlignment="1">
      <alignment horizontal="left" vertical="center"/>
      <protection/>
    </xf>
    <xf numFmtId="0" fontId="10" fillId="0" borderId="11" xfId="52" applyFont="1" applyBorder="1" applyAlignment="1">
      <alignment horizontal="left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164" fontId="23" fillId="0" borderId="28" xfId="52" applyNumberFormat="1" applyFont="1" applyBorder="1" applyAlignment="1">
      <alignment horizontal="center" vertical="center"/>
      <protection/>
    </xf>
    <xf numFmtId="164" fontId="23" fillId="0" borderId="19" xfId="52" applyNumberFormat="1" applyFont="1" applyBorder="1" applyAlignment="1">
      <alignment horizontal="center" vertical="center"/>
      <protection/>
    </xf>
    <xf numFmtId="164" fontId="23" fillId="0" borderId="55" xfId="52" applyNumberFormat="1" applyFont="1" applyBorder="1" applyAlignment="1">
      <alignment horizontal="center" vertical="center"/>
      <protection/>
    </xf>
    <xf numFmtId="164" fontId="23" fillId="0" borderId="14" xfId="52" applyNumberFormat="1" applyFont="1" applyBorder="1" applyAlignment="1">
      <alignment horizontal="center" vertical="center"/>
      <protection/>
    </xf>
    <xf numFmtId="164" fontId="23" fillId="0" borderId="15" xfId="52" applyNumberFormat="1" applyFont="1" applyBorder="1" applyAlignment="1">
      <alignment horizontal="center" vertical="center"/>
      <protection/>
    </xf>
    <xf numFmtId="164" fontId="23" fillId="0" borderId="11" xfId="52" applyNumberFormat="1" applyFont="1" applyBorder="1" applyAlignment="1">
      <alignment horizontal="center" vertical="center"/>
      <protection/>
    </xf>
    <xf numFmtId="164" fontId="23" fillId="0" borderId="49" xfId="52" applyNumberFormat="1" applyFont="1" applyBorder="1" applyAlignment="1">
      <alignment horizontal="center" vertical="center"/>
      <protection/>
    </xf>
    <xf numFmtId="164" fontId="23" fillId="0" borderId="51" xfId="52" applyNumberFormat="1" applyFont="1" applyBorder="1" applyAlignment="1">
      <alignment horizontal="center" vertical="center"/>
      <protection/>
    </xf>
    <xf numFmtId="164" fontId="26" fillId="0" borderId="14" xfId="52" applyNumberFormat="1" applyFont="1" applyBorder="1" applyAlignment="1">
      <alignment horizontal="center" vertical="center"/>
      <protection/>
    </xf>
    <xf numFmtId="164" fontId="26" fillId="0" borderId="15" xfId="52" applyNumberFormat="1" applyFont="1" applyBorder="1" applyAlignment="1">
      <alignment horizontal="center" vertical="center"/>
      <protection/>
    </xf>
    <xf numFmtId="164" fontId="26" fillId="0" borderId="49" xfId="52" applyNumberFormat="1" applyFont="1" applyBorder="1" applyAlignment="1">
      <alignment horizontal="center" vertical="center"/>
      <protection/>
    </xf>
    <xf numFmtId="164" fontId="26" fillId="0" borderId="11" xfId="52" applyNumberFormat="1" applyFont="1" applyBorder="1" applyAlignment="1">
      <alignment horizontal="center" vertical="center"/>
      <protection/>
    </xf>
    <xf numFmtId="49" fontId="24" fillId="0" borderId="53" xfId="52" applyNumberFormat="1" applyFont="1" applyBorder="1" applyAlignment="1">
      <alignment horizontal="center" vertical="center"/>
      <protection/>
    </xf>
    <xf numFmtId="49" fontId="24" fillId="0" borderId="15" xfId="52" applyNumberFormat="1" applyFont="1" applyBorder="1" applyAlignment="1">
      <alignment horizontal="center" vertical="center"/>
      <protection/>
    </xf>
    <xf numFmtId="49" fontId="24" fillId="0" borderId="11" xfId="52" applyNumberFormat="1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1" xfId="52" applyFont="1" applyBorder="1" applyAlignment="1">
      <alignment horizontal="center" vertical="center"/>
      <protection/>
    </xf>
    <xf numFmtId="168" fontId="23" fillId="0" borderId="14" xfId="52" applyNumberFormat="1" applyFont="1" applyFill="1" applyBorder="1" applyAlignment="1">
      <alignment horizontal="center" vertical="center"/>
      <protection/>
    </xf>
    <xf numFmtId="168" fontId="23" fillId="0" borderId="15" xfId="52" applyNumberFormat="1" applyFont="1" applyFill="1" applyBorder="1" applyAlignment="1">
      <alignment horizontal="center" vertical="center"/>
      <protection/>
    </xf>
    <xf numFmtId="168" fontId="23" fillId="0" borderId="11" xfId="52" applyNumberFormat="1" applyFont="1" applyFill="1" applyBorder="1" applyAlignment="1">
      <alignment horizontal="center" vertical="center"/>
      <protection/>
    </xf>
    <xf numFmtId="164" fontId="23" fillId="0" borderId="14" xfId="52" applyNumberFormat="1" applyFont="1" applyFill="1" applyBorder="1" applyAlignment="1">
      <alignment horizontal="center" vertical="center"/>
      <protection/>
    </xf>
    <xf numFmtId="164" fontId="23" fillId="0" borderId="15" xfId="52" applyNumberFormat="1" applyFont="1" applyFill="1" applyBorder="1" applyAlignment="1">
      <alignment horizontal="center" vertical="center"/>
      <protection/>
    </xf>
    <xf numFmtId="164" fontId="23" fillId="0" borderId="11" xfId="52" applyNumberFormat="1" applyFont="1" applyFill="1" applyBorder="1" applyAlignment="1">
      <alignment horizontal="center" vertical="center"/>
      <protection/>
    </xf>
    <xf numFmtId="164" fontId="26" fillId="0" borderId="14" xfId="52" applyNumberFormat="1" applyFont="1" applyFill="1" applyBorder="1" applyAlignment="1">
      <alignment horizontal="center" vertical="center"/>
      <protection/>
    </xf>
    <xf numFmtId="164" fontId="26" fillId="0" borderId="15" xfId="52" applyNumberFormat="1" applyFont="1" applyFill="1" applyBorder="1" applyAlignment="1">
      <alignment horizontal="center" vertical="center"/>
      <protection/>
    </xf>
    <xf numFmtId="164" fontId="26" fillId="0" borderId="11" xfId="52" applyNumberFormat="1" applyFont="1" applyFill="1" applyBorder="1" applyAlignment="1">
      <alignment horizontal="center" vertical="center"/>
      <protection/>
    </xf>
    <xf numFmtId="0" fontId="25" fillId="0" borderId="53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49" fontId="10" fillId="0" borderId="53" xfId="52" applyNumberFormat="1" applyFont="1" applyFill="1" applyBorder="1" applyAlignment="1">
      <alignment horizontal="center" vertical="center"/>
      <protection/>
    </xf>
    <xf numFmtId="49" fontId="10" fillId="0" borderId="15" xfId="52" applyNumberFormat="1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23" fillId="0" borderId="15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167" fontId="26" fillId="0" borderId="14" xfId="52" applyNumberFormat="1" applyFont="1" applyBorder="1" applyAlignment="1">
      <alignment horizontal="center" vertical="center"/>
      <protection/>
    </xf>
    <xf numFmtId="167" fontId="26" fillId="0" borderId="15" xfId="52" applyNumberFormat="1" applyFont="1" applyBorder="1" applyAlignment="1">
      <alignment horizontal="center" vertical="center"/>
      <protection/>
    </xf>
    <xf numFmtId="167" fontId="26" fillId="0" borderId="11" xfId="52" applyNumberFormat="1" applyFont="1" applyBorder="1" applyAlignment="1">
      <alignment horizontal="center" vertical="center"/>
      <protection/>
    </xf>
    <xf numFmtId="165" fontId="23" fillId="0" borderId="14" xfId="52" applyNumberFormat="1" applyFont="1" applyFill="1" applyBorder="1" applyAlignment="1">
      <alignment horizontal="center" vertical="center"/>
      <protection/>
    </xf>
    <xf numFmtId="165" fontId="23" fillId="0" borderId="15" xfId="52" applyNumberFormat="1" applyFont="1" applyFill="1" applyBorder="1" applyAlignment="1">
      <alignment horizontal="center" vertical="center"/>
      <protection/>
    </xf>
    <xf numFmtId="165" fontId="23" fillId="0" borderId="11" xfId="52" applyNumberFormat="1" applyFont="1" applyFill="1" applyBorder="1" applyAlignment="1">
      <alignment horizontal="center" vertical="center"/>
      <protection/>
    </xf>
    <xf numFmtId="164" fontId="23" fillId="0" borderId="49" xfId="52" applyNumberFormat="1" applyFont="1" applyFill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1" xfId="52" applyFont="1" applyBorder="1" applyAlignment="1">
      <alignment horizontal="left" vertical="center" wrapText="1"/>
      <protection/>
    </xf>
    <xf numFmtId="165" fontId="26" fillId="0" borderId="14" xfId="52" applyNumberFormat="1" applyFont="1" applyBorder="1" applyAlignment="1">
      <alignment horizontal="center" vertical="center"/>
      <protection/>
    </xf>
    <xf numFmtId="165" fontId="26" fillId="0" borderId="15" xfId="52" applyNumberFormat="1" applyFont="1" applyBorder="1" applyAlignment="1">
      <alignment horizontal="center" vertical="center"/>
      <protection/>
    </xf>
    <xf numFmtId="165" fontId="26" fillId="0" borderId="11" xfId="52" applyNumberFormat="1" applyFont="1" applyBorder="1" applyAlignment="1">
      <alignment horizontal="center" vertical="center"/>
      <protection/>
    </xf>
    <xf numFmtId="164" fontId="23" fillId="0" borderId="14" xfId="52" applyNumberFormat="1" applyFont="1" applyBorder="1" applyAlignment="1">
      <alignment horizontal="center" vertical="center" wrapText="1"/>
      <protection/>
    </xf>
    <xf numFmtId="164" fontId="23" fillId="0" borderId="15" xfId="52" applyNumberFormat="1" applyFont="1" applyBorder="1" applyAlignment="1">
      <alignment horizontal="center" vertical="center" wrapText="1"/>
      <protection/>
    </xf>
    <xf numFmtId="164" fontId="23" fillId="0" borderId="11" xfId="52" applyNumberFormat="1" applyFont="1" applyBorder="1" applyAlignment="1">
      <alignment horizontal="center" vertical="center" wrapText="1"/>
      <protection/>
    </xf>
    <xf numFmtId="167" fontId="23" fillId="0" borderId="14" xfId="52" applyNumberFormat="1" applyFont="1" applyFill="1" applyBorder="1" applyAlignment="1">
      <alignment horizontal="center" vertical="center"/>
      <protection/>
    </xf>
    <xf numFmtId="167" fontId="23" fillId="0" borderId="15" xfId="52" applyNumberFormat="1" applyFont="1" applyFill="1" applyBorder="1" applyAlignment="1">
      <alignment horizontal="center" vertical="center"/>
      <protection/>
    </xf>
    <xf numFmtId="167" fontId="23" fillId="0" borderId="11" xfId="52" applyNumberFormat="1" applyFont="1" applyFill="1" applyBorder="1" applyAlignment="1">
      <alignment horizontal="center" vertical="center"/>
      <protection/>
    </xf>
    <xf numFmtId="164" fontId="26" fillId="0" borderId="14" xfId="52" applyNumberFormat="1" applyFont="1" applyBorder="1" applyAlignment="1">
      <alignment horizontal="center" vertical="center" wrapText="1"/>
      <protection/>
    </xf>
    <xf numFmtId="164" fontId="26" fillId="0" borderId="15" xfId="52" applyNumberFormat="1" applyFont="1" applyBorder="1" applyAlignment="1">
      <alignment horizontal="center" vertical="center" wrapText="1"/>
      <protection/>
    </xf>
    <xf numFmtId="164" fontId="26" fillId="0" borderId="11" xfId="52" applyNumberFormat="1" applyFont="1" applyBorder="1" applyAlignment="1">
      <alignment horizontal="center" vertical="center" wrapText="1"/>
      <protection/>
    </xf>
    <xf numFmtId="164" fontId="23" fillId="0" borderId="14" xfId="52" applyNumberFormat="1" applyFont="1" applyFill="1" applyBorder="1" applyAlignment="1">
      <alignment horizontal="center" vertical="center" wrapText="1"/>
      <protection/>
    </xf>
    <xf numFmtId="0" fontId="23" fillId="0" borderId="15" xfId="52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vertical="center"/>
      <protection/>
    </xf>
    <xf numFmtId="0" fontId="24" fillId="0" borderId="15" xfId="52" applyFont="1" applyBorder="1" applyAlignment="1">
      <alignment horizontal="left" vertical="center"/>
      <protection/>
    </xf>
    <xf numFmtId="0" fontId="24" fillId="0" borderId="11" xfId="52" applyFont="1" applyBorder="1" applyAlignment="1">
      <alignment horizontal="left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4" xfId="52" applyFont="1" applyFill="1" applyBorder="1" applyAlignment="1">
      <alignment horizontal="center" vertical="center"/>
      <protection/>
    </xf>
    <xf numFmtId="0" fontId="26" fillId="0" borderId="15" xfId="52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168" fontId="26" fillId="0" borderId="14" xfId="52" applyNumberFormat="1" applyFont="1" applyBorder="1" applyAlignment="1">
      <alignment horizontal="center" vertical="center"/>
      <protection/>
    </xf>
    <xf numFmtId="168" fontId="26" fillId="0" borderId="15" xfId="52" applyNumberFormat="1" applyFont="1" applyBorder="1" applyAlignment="1">
      <alignment horizontal="center" vertical="center"/>
      <protection/>
    </xf>
    <xf numFmtId="168" fontId="26" fillId="0" borderId="11" xfId="52" applyNumberFormat="1" applyFont="1" applyBorder="1" applyAlignment="1">
      <alignment horizontal="center" vertical="center"/>
      <protection/>
    </xf>
    <xf numFmtId="166" fontId="23" fillId="0" borderId="14" xfId="52" applyNumberFormat="1" applyFont="1" applyFill="1" applyBorder="1" applyAlignment="1">
      <alignment horizontal="center" vertical="center"/>
      <protection/>
    </xf>
    <xf numFmtId="166" fontId="23" fillId="0" borderId="15" xfId="52" applyNumberFormat="1" applyFont="1" applyFill="1" applyBorder="1" applyAlignment="1">
      <alignment horizontal="center" vertical="center"/>
      <protection/>
    </xf>
    <xf numFmtId="166" fontId="23" fillId="0" borderId="11" xfId="52" applyNumberFormat="1" applyFont="1" applyFill="1" applyBorder="1" applyAlignment="1">
      <alignment horizontal="center" vertical="center"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0" fontId="23" fillId="0" borderId="15" xfId="52" applyFont="1" applyFill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horizontal="left" vertical="center" wrapText="1"/>
      <protection/>
    </xf>
    <xf numFmtId="49" fontId="24" fillId="0" borderId="56" xfId="52" applyNumberFormat="1" applyFont="1" applyBorder="1" applyAlignment="1">
      <alignment horizontal="center" vertical="center"/>
      <protection/>
    </xf>
    <xf numFmtId="49" fontId="24" fillId="0" borderId="37" xfId="52" applyNumberFormat="1" applyFont="1" applyBorder="1" applyAlignment="1">
      <alignment horizontal="center" vertical="center"/>
      <protection/>
    </xf>
    <xf numFmtId="49" fontId="24" fillId="0" borderId="57" xfId="52" applyNumberFormat="1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24" fillId="0" borderId="37" xfId="52" applyFont="1" applyBorder="1" applyAlignment="1">
      <alignment horizontal="center" vertical="center"/>
      <protection/>
    </xf>
    <xf numFmtId="0" fontId="24" fillId="0" borderId="57" xfId="52" applyFont="1" applyBorder="1" applyAlignment="1">
      <alignment horizontal="center" vertical="center"/>
      <protection/>
    </xf>
    <xf numFmtId="0" fontId="26" fillId="0" borderId="35" xfId="52" applyFont="1" applyBorder="1" applyAlignment="1">
      <alignment horizontal="center" vertical="center"/>
      <protection/>
    </xf>
    <xf numFmtId="0" fontId="26" fillId="0" borderId="37" xfId="52" applyFont="1" applyBorder="1" applyAlignment="1">
      <alignment horizontal="center" vertical="center"/>
      <protection/>
    </xf>
    <xf numFmtId="0" fontId="26" fillId="0" borderId="57" xfId="52" applyFont="1" applyBorder="1" applyAlignment="1">
      <alignment horizontal="center" vertical="center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58" xfId="52" applyFont="1" applyBorder="1" applyAlignment="1">
      <alignment horizontal="center" vertical="center" wrapText="1"/>
      <protection/>
    </xf>
    <xf numFmtId="164" fontId="26" fillId="0" borderId="35" xfId="52" applyNumberFormat="1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55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55" xfId="52" applyFont="1" applyBorder="1" applyAlignment="1">
      <alignment horizontal="center" vertical="center"/>
      <protection/>
    </xf>
    <xf numFmtId="165" fontId="26" fillId="0" borderId="24" xfId="52" applyNumberFormat="1" applyFont="1" applyBorder="1" applyAlignment="1">
      <alignment horizontal="center" vertical="center" wrapText="1"/>
      <protection/>
    </xf>
    <xf numFmtId="165" fontId="26" fillId="0" borderId="17" xfId="52" applyNumberFormat="1" applyFont="1" applyBorder="1" applyAlignment="1">
      <alignment horizontal="center" vertical="center" wrapText="1"/>
      <protection/>
    </xf>
    <xf numFmtId="165" fontId="26" fillId="0" borderId="58" xfId="52" applyNumberFormat="1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23" fillId="0" borderId="41" xfId="52" applyFont="1" applyBorder="1" applyAlignment="1">
      <alignment horizont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61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65" xfId="52" applyFont="1" applyBorder="1" applyAlignment="1">
      <alignment horizontal="center" vertical="center" wrapText="1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48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164" fontId="26" fillId="0" borderId="24" xfId="52" applyNumberFormat="1" applyFont="1" applyBorder="1" applyAlignment="1">
      <alignment horizontal="center" vertical="center" wrapText="1"/>
      <protection/>
    </xf>
    <xf numFmtId="164" fontId="26" fillId="0" borderId="17" xfId="52" applyNumberFormat="1" applyFont="1" applyBorder="1" applyAlignment="1">
      <alignment horizontal="center" vertical="center" wrapText="1"/>
      <protection/>
    </xf>
    <xf numFmtId="164" fontId="26" fillId="0" borderId="48" xfId="52" applyNumberFormat="1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6" fillId="0" borderId="0" xfId="52" applyFont="1" applyAlignment="1">
      <alignment horizontal="right"/>
      <protection/>
    </xf>
    <xf numFmtId="0" fontId="5" fillId="0" borderId="37" xfId="52" applyFont="1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/>
      <protection/>
    </xf>
    <xf numFmtId="0" fontId="4" fillId="0" borderId="49" xfId="52" applyFont="1" applyBorder="1" applyAlignment="1">
      <alignment horizontal="center" vertical="center" wrapText="1"/>
      <protection/>
    </xf>
    <xf numFmtId="0" fontId="7" fillId="0" borderId="51" xfId="52" applyFont="1" applyBorder="1" applyAlignment="1">
      <alignment horizontal="center" vertical="center"/>
      <protection/>
    </xf>
    <xf numFmtId="164" fontId="26" fillId="0" borderId="37" xfId="52" applyNumberFormat="1" applyFont="1" applyBorder="1" applyAlignment="1">
      <alignment horizontal="center" vertical="center"/>
      <protection/>
    </xf>
    <xf numFmtId="164" fontId="26" fillId="0" borderId="57" xfId="52" applyNumberFormat="1" applyFont="1" applyBorder="1" applyAlignment="1">
      <alignment horizontal="center" vertical="center"/>
      <protection/>
    </xf>
    <xf numFmtId="164" fontId="26" fillId="0" borderId="49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164" fontId="3" fillId="0" borderId="15" xfId="52" applyNumberFormat="1" applyFont="1" applyFill="1" applyBorder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 wrapText="1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5" fillId="0" borderId="0" xfId="52" applyFont="1" applyAlignment="1">
      <alignment horizontal="left"/>
      <protection/>
    </xf>
    <xf numFmtId="164" fontId="3" fillId="0" borderId="14" xfId="52" applyNumberFormat="1" applyFont="1" applyBorder="1" applyAlignment="1">
      <alignment horizontal="center" vertical="center"/>
      <protection/>
    </xf>
    <xf numFmtId="164" fontId="3" fillId="0" borderId="15" xfId="52" applyNumberFormat="1" applyFont="1" applyBorder="1" applyAlignment="1">
      <alignment horizontal="center" vertical="center"/>
      <protection/>
    </xf>
    <xf numFmtId="164" fontId="3" fillId="0" borderId="11" xfId="52" applyNumberFormat="1" applyFont="1" applyBorder="1" applyAlignment="1">
      <alignment horizontal="center" vertical="center"/>
      <protection/>
    </xf>
    <xf numFmtId="164" fontId="14" fillId="0" borderId="14" xfId="52" applyNumberFormat="1" applyFont="1" applyBorder="1" applyAlignment="1">
      <alignment horizontal="center" vertical="center"/>
      <protection/>
    </xf>
    <xf numFmtId="164" fontId="14" fillId="0" borderId="15" xfId="52" applyNumberFormat="1" applyFont="1" applyBorder="1" applyAlignment="1">
      <alignment horizontal="center" vertical="center"/>
      <protection/>
    </xf>
    <xf numFmtId="164" fontId="14" fillId="0" borderId="11" xfId="52" applyNumberFormat="1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49" fontId="14" fillId="0" borderId="14" xfId="52" applyNumberFormat="1" applyFont="1" applyBorder="1" applyAlignment="1">
      <alignment horizontal="center" vertical="center"/>
      <protection/>
    </xf>
    <xf numFmtId="49" fontId="14" fillId="0" borderId="15" xfId="52" applyNumberFormat="1" applyFont="1" applyBorder="1" applyAlignment="1">
      <alignment horizontal="center" vertical="center"/>
      <protection/>
    </xf>
    <xf numFmtId="49" fontId="14" fillId="0" borderId="11" xfId="52" applyNumberFormat="1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left" vertical="center" wrapText="1"/>
      <protection/>
    </xf>
    <xf numFmtId="0" fontId="14" fillId="0" borderId="15" xfId="52" applyFont="1" applyBorder="1" applyAlignment="1">
      <alignment horizontal="left" vertical="center" wrapText="1"/>
      <protection/>
    </xf>
    <xf numFmtId="0" fontId="14" fillId="0" borderId="11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72" fontId="3" fillId="0" borderId="14" xfId="52" applyNumberFormat="1" applyFont="1" applyFill="1" applyBorder="1" applyAlignment="1">
      <alignment horizontal="center" vertical="center"/>
      <protection/>
    </xf>
    <xf numFmtId="172" fontId="3" fillId="0" borderId="15" xfId="52" applyNumberFormat="1" applyFont="1" applyFill="1" applyBorder="1" applyAlignment="1">
      <alignment horizontal="center" vertical="center"/>
      <protection/>
    </xf>
    <xf numFmtId="172" fontId="3" fillId="0" borderId="11" xfId="52" applyNumberFormat="1" applyFont="1" applyFill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49" fontId="14" fillId="0" borderId="14" xfId="52" applyNumberFormat="1" applyFont="1" applyFill="1" applyBorder="1" applyAlignment="1">
      <alignment horizontal="center" vertical="center"/>
      <protection/>
    </xf>
    <xf numFmtId="49" fontId="14" fillId="0" borderId="15" xfId="52" applyNumberFormat="1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left" vertical="center" wrapText="1"/>
      <protection/>
    </xf>
    <xf numFmtId="0" fontId="14" fillId="0" borderId="15" xfId="52" applyFont="1" applyFill="1" applyBorder="1" applyAlignment="1">
      <alignment horizontal="left" vertical="center" wrapText="1"/>
      <protection/>
    </xf>
    <xf numFmtId="0" fontId="14" fillId="0" borderId="11" xfId="52" applyFont="1" applyFill="1" applyBorder="1" applyAlignment="1">
      <alignment horizontal="left" vertical="center" wrapText="1"/>
      <protection/>
    </xf>
    <xf numFmtId="164" fontId="14" fillId="0" borderId="14" xfId="52" applyNumberFormat="1" applyFont="1" applyFill="1" applyBorder="1" applyAlignment="1">
      <alignment horizontal="center" vertical="center"/>
      <protection/>
    </xf>
    <xf numFmtId="164" fontId="14" fillId="0" borderId="15" xfId="52" applyNumberFormat="1" applyFont="1" applyFill="1" applyBorder="1" applyAlignment="1">
      <alignment horizontal="center" vertical="center"/>
      <protection/>
    </xf>
    <xf numFmtId="164" fontId="14" fillId="0" borderId="11" xfId="52" applyNumberFormat="1" applyFont="1" applyFill="1" applyBorder="1" applyAlignment="1">
      <alignment horizontal="center" vertical="center"/>
      <protection/>
    </xf>
    <xf numFmtId="0" fontId="14" fillId="0" borderId="15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49" fontId="5" fillId="0" borderId="37" xfId="52" applyNumberFormat="1" applyFont="1" applyBorder="1" applyAlignment="1">
      <alignment horizontal="center"/>
      <protection/>
    </xf>
    <xf numFmtId="49" fontId="5" fillId="0" borderId="37" xfId="52" applyNumberFormat="1" applyFont="1" applyBorder="1" applyAlignment="1">
      <alignment horizontal="left"/>
      <protection/>
    </xf>
    <xf numFmtId="0" fontId="3" fillId="0" borderId="0" xfId="52" applyFont="1" applyAlignment="1">
      <alignment horizontal="right" wrapText="1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 wrapText="1"/>
      <protection/>
    </xf>
    <xf numFmtId="0" fontId="3" fillId="0" borderId="43" xfId="52" applyFont="1" applyBorder="1" applyAlignment="1">
      <alignment horizontal="center" vertical="top"/>
      <protection/>
    </xf>
    <xf numFmtId="0" fontId="14" fillId="0" borderId="47" xfId="52" applyFont="1" applyBorder="1" applyAlignment="1">
      <alignment horizontal="center" vertical="center" wrapText="1"/>
      <protection/>
    </xf>
    <xf numFmtId="0" fontId="14" fillId="0" borderId="43" xfId="52" applyFont="1" applyBorder="1" applyAlignment="1">
      <alignment horizontal="center" vertical="center" wrapText="1"/>
      <protection/>
    </xf>
    <xf numFmtId="0" fontId="14" fillId="0" borderId="67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63" xfId="52" applyFont="1" applyBorder="1" applyAlignment="1">
      <alignment horizontal="center" vertical="center" wrapText="1"/>
      <protection/>
    </xf>
    <xf numFmtId="0" fontId="14" fillId="0" borderId="35" xfId="52" applyFont="1" applyBorder="1" applyAlignment="1">
      <alignment horizontal="center" vertical="center" wrapText="1"/>
      <protection/>
    </xf>
    <xf numFmtId="0" fontId="14" fillId="0" borderId="37" xfId="52" applyFont="1" applyBorder="1" applyAlignment="1">
      <alignment horizontal="center" vertical="center" wrapText="1"/>
      <protection/>
    </xf>
    <xf numFmtId="0" fontId="14" fillId="0" borderId="57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right" vertical="top" wrapText="1"/>
      <protection/>
    </xf>
    <xf numFmtId="0" fontId="17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6" fillId="0" borderId="68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47" xfId="62" applyFont="1" applyBorder="1" applyAlignment="1">
      <alignment horizontal="center" vertical="center" wrapText="1"/>
      <protection/>
    </xf>
    <xf numFmtId="0" fontId="6" fillId="0" borderId="43" xfId="62" applyFont="1" applyBorder="1" applyAlignment="1">
      <alignment horizontal="center" vertical="center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67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63" xfId="62" applyFont="1" applyBorder="1" applyAlignment="1">
      <alignment horizontal="center" vertical="center" wrapText="1"/>
      <protection/>
    </xf>
    <xf numFmtId="0" fontId="6" fillId="0" borderId="57" xfId="62" applyFont="1" applyBorder="1" applyAlignment="1">
      <alignment horizontal="center" vertical="center" wrapText="1"/>
      <protection/>
    </xf>
    <xf numFmtId="164" fontId="6" fillId="0" borderId="10" xfId="62" applyNumberFormat="1" applyFont="1" applyBorder="1" applyAlignment="1">
      <alignment horizontal="center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 wrapText="1"/>
      <protection/>
    </xf>
    <xf numFmtId="0" fontId="6" fillId="0" borderId="15" xfId="62" applyNumberFormat="1" applyFont="1" applyBorder="1" applyAlignment="1">
      <alignment wrapText="1"/>
      <protection/>
    </xf>
    <xf numFmtId="0" fontId="6" fillId="0" borderId="11" xfId="62" applyNumberFormat="1" applyFont="1" applyBorder="1" applyAlignment="1">
      <alignment wrapText="1"/>
      <protection/>
    </xf>
    <xf numFmtId="0" fontId="6" fillId="0" borderId="10" xfId="62" applyFont="1" applyBorder="1" applyAlignment="1">
      <alignment horizontal="center"/>
      <protection/>
    </xf>
    <xf numFmtId="164" fontId="6" fillId="0" borderId="14" xfId="62" applyNumberFormat="1" applyFont="1" applyBorder="1" applyAlignment="1">
      <alignment horizontal="center" wrapText="1"/>
      <protection/>
    </xf>
    <xf numFmtId="164" fontId="6" fillId="0" borderId="15" xfId="62" applyNumberFormat="1" applyFont="1" applyBorder="1" applyAlignment="1">
      <alignment horizontal="center" wrapText="1"/>
      <protection/>
    </xf>
    <xf numFmtId="164" fontId="6" fillId="0" borderId="11" xfId="62" applyNumberFormat="1" applyFont="1" applyBorder="1" applyAlignment="1">
      <alignment horizontal="center" wrapText="1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18" fillId="0" borderId="0" xfId="62" applyFont="1" applyAlignment="1">
      <alignment horizontal="justify"/>
      <protection/>
    </xf>
    <xf numFmtId="0" fontId="17" fillId="0" borderId="0" xfId="62" applyFont="1" applyAlignment="1">
      <alignment horizontal="left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64" fontId="5" fillId="0" borderId="14" xfId="63" applyNumberFormat="1" applyFont="1" applyFill="1" applyBorder="1" applyAlignment="1">
      <alignment horizontal="center" vertical="center"/>
      <protection/>
    </xf>
    <xf numFmtId="164" fontId="5" fillId="0" borderId="15" xfId="63" applyNumberFormat="1" applyFont="1" applyFill="1" applyBorder="1" applyAlignment="1">
      <alignment horizontal="center" vertical="center"/>
      <protection/>
    </xf>
    <xf numFmtId="164" fontId="5" fillId="0" borderId="11" xfId="63" applyNumberFormat="1" applyFont="1" applyFill="1" applyBorder="1" applyAlignment="1">
      <alignment horizontal="center" vertical="center"/>
      <protection/>
    </xf>
    <xf numFmtId="0" fontId="5" fillId="0" borderId="15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/>
      <protection/>
    </xf>
    <xf numFmtId="0" fontId="5" fillId="0" borderId="14" xfId="63" applyNumberFormat="1" applyFont="1" applyFill="1" applyBorder="1" applyAlignment="1">
      <alignment horizontal="center" vertical="center"/>
      <protection/>
    </xf>
    <xf numFmtId="49" fontId="5" fillId="0" borderId="53" xfId="63" applyNumberFormat="1" applyFont="1" applyFill="1" applyBorder="1" applyAlignment="1">
      <alignment horizontal="center" vertical="center"/>
      <protection/>
    </xf>
    <xf numFmtId="49" fontId="5" fillId="0" borderId="15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left" vertical="center" wrapText="1"/>
      <protection/>
    </xf>
    <xf numFmtId="0" fontId="5" fillId="0" borderId="15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4" xfId="63" applyNumberFormat="1" applyFont="1" applyBorder="1" applyAlignment="1">
      <alignment horizontal="center" vertical="center"/>
      <protection/>
    </xf>
    <xf numFmtId="0" fontId="5" fillId="0" borderId="15" xfId="63" applyNumberFormat="1" applyFont="1" applyBorder="1" applyAlignment="1">
      <alignment horizontal="center" vertical="center"/>
      <protection/>
    </xf>
    <xf numFmtId="0" fontId="5" fillId="0" borderId="11" xfId="63" applyNumberFormat="1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55" xfId="63" applyFont="1" applyBorder="1" applyAlignment="1">
      <alignment horizontal="center" vertical="center"/>
      <protection/>
    </xf>
    <xf numFmtId="0" fontId="5" fillId="0" borderId="28" xfId="63" applyNumberFormat="1" applyFont="1" applyBorder="1" applyAlignment="1">
      <alignment horizontal="center" vertical="center"/>
      <protection/>
    </xf>
    <xf numFmtId="0" fontId="5" fillId="0" borderId="19" xfId="63" applyNumberFormat="1" applyFont="1" applyBorder="1" applyAlignment="1">
      <alignment horizontal="center" vertical="center"/>
      <protection/>
    </xf>
    <xf numFmtId="0" fontId="5" fillId="0" borderId="55" xfId="63" applyNumberFormat="1" applyFont="1" applyBorder="1" applyAlignment="1">
      <alignment horizontal="center" vertical="center"/>
      <protection/>
    </xf>
    <xf numFmtId="0" fontId="5" fillId="0" borderId="28" xfId="63" applyNumberFormat="1" applyFont="1" applyBorder="1" applyAlignment="1">
      <alignment horizontal="left" vertical="center"/>
      <protection/>
    </xf>
    <xf numFmtId="0" fontId="5" fillId="0" borderId="19" xfId="63" applyNumberFormat="1" applyFont="1" applyBorder="1" applyAlignment="1">
      <alignment horizontal="left" vertical="center"/>
      <protection/>
    </xf>
    <xf numFmtId="0" fontId="5" fillId="0" borderId="51" xfId="63" applyNumberFormat="1" applyFont="1" applyBorder="1" applyAlignment="1">
      <alignment horizontal="left" vertical="center"/>
      <protection/>
    </xf>
    <xf numFmtId="49" fontId="5" fillId="0" borderId="54" xfId="63" applyNumberFormat="1" applyFont="1" applyBorder="1" applyAlignment="1">
      <alignment horizontal="center" vertical="center"/>
      <protection/>
    </xf>
    <xf numFmtId="49" fontId="5" fillId="0" borderId="19" xfId="63" applyNumberFormat="1" applyFont="1" applyBorder="1" applyAlignment="1">
      <alignment horizontal="center" vertical="center"/>
      <protection/>
    </xf>
    <xf numFmtId="49" fontId="5" fillId="0" borderId="55" xfId="63" applyNumberFormat="1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left" vertical="center"/>
      <protection/>
    </xf>
    <xf numFmtId="0" fontId="5" fillId="0" borderId="19" xfId="63" applyFont="1" applyBorder="1" applyAlignment="1">
      <alignment horizontal="left" vertical="center"/>
      <protection/>
    </xf>
    <xf numFmtId="0" fontId="5" fillId="0" borderId="55" xfId="63" applyFont="1" applyBorder="1" applyAlignment="1">
      <alignment horizontal="left" vertical="center"/>
      <protection/>
    </xf>
    <xf numFmtId="49" fontId="5" fillId="0" borderId="53" xfId="63" applyNumberFormat="1" applyFont="1" applyBorder="1" applyAlignment="1">
      <alignment horizontal="center" vertical="center"/>
      <protection/>
    </xf>
    <xf numFmtId="49" fontId="5" fillId="0" borderId="15" xfId="63" applyNumberFormat="1" applyFont="1" applyBorder="1" applyAlignment="1">
      <alignment horizontal="center" vertical="center"/>
      <protection/>
    </xf>
    <xf numFmtId="49" fontId="5" fillId="0" borderId="11" xfId="63" applyNumberFormat="1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left" vertical="center"/>
      <protection/>
    </xf>
    <xf numFmtId="0" fontId="5" fillId="0" borderId="15" xfId="63" applyFont="1" applyBorder="1" applyAlignment="1">
      <alignment horizontal="left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5" fillId="0" borderId="14" xfId="63" applyNumberFormat="1" applyFont="1" applyBorder="1" applyAlignment="1">
      <alignment horizontal="left" vertical="center"/>
      <protection/>
    </xf>
    <xf numFmtId="0" fontId="5" fillId="0" borderId="15" xfId="63" applyNumberFormat="1" applyFont="1" applyBorder="1" applyAlignment="1">
      <alignment horizontal="left" vertical="center"/>
      <protection/>
    </xf>
    <xf numFmtId="0" fontId="5" fillId="0" borderId="49" xfId="63" applyNumberFormat="1" applyFont="1" applyBorder="1" applyAlignment="1">
      <alignment horizontal="left" vertical="center"/>
      <protection/>
    </xf>
    <xf numFmtId="0" fontId="9" fillId="0" borderId="14" xfId="63" applyNumberFormat="1" applyFont="1" applyBorder="1" applyAlignment="1">
      <alignment horizontal="center" vertical="center"/>
      <protection/>
    </xf>
    <xf numFmtId="0" fontId="9" fillId="0" borderId="15" xfId="63" applyNumberFormat="1" applyFont="1" applyBorder="1" applyAlignment="1">
      <alignment horizontal="center" vertical="center"/>
      <protection/>
    </xf>
    <xf numFmtId="0" fontId="9" fillId="0" borderId="11" xfId="63" applyNumberFormat="1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4" xfId="63" applyNumberFormat="1" applyFont="1" applyBorder="1" applyAlignment="1">
      <alignment horizontal="left" vertical="center"/>
      <protection/>
    </xf>
    <xf numFmtId="0" fontId="9" fillId="0" borderId="15" xfId="63" applyNumberFormat="1" applyFont="1" applyBorder="1" applyAlignment="1">
      <alignment horizontal="left" vertical="center"/>
      <protection/>
    </xf>
    <xf numFmtId="0" fontId="9" fillId="0" borderId="49" xfId="63" applyNumberFormat="1" applyFont="1" applyBorder="1" applyAlignment="1">
      <alignment horizontal="left" vertical="center"/>
      <protection/>
    </xf>
    <xf numFmtId="0" fontId="21" fillId="0" borderId="53" xfId="63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49" fontId="9" fillId="0" borderId="53" xfId="63" applyNumberFormat="1" applyFont="1" applyBorder="1" applyAlignment="1">
      <alignment horizontal="center" vertical="center"/>
      <protection/>
    </xf>
    <xf numFmtId="49" fontId="9" fillId="0" borderId="15" xfId="63" applyNumberFormat="1" applyFont="1" applyBorder="1" applyAlignment="1">
      <alignment horizontal="center" vertical="center"/>
      <protection/>
    </xf>
    <xf numFmtId="49" fontId="9" fillId="0" borderId="11" xfId="63" applyNumberFormat="1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5" fillId="0" borderId="14" xfId="63" applyNumberFormat="1" applyFont="1" applyBorder="1" applyAlignment="1">
      <alignment horizontal="center" vertical="center" wrapText="1"/>
      <protection/>
    </xf>
    <xf numFmtId="0" fontId="5" fillId="0" borderId="15" xfId="63" applyNumberFormat="1" applyFont="1" applyBorder="1" applyAlignment="1">
      <alignment horizontal="center" vertical="center" wrapText="1"/>
      <protection/>
    </xf>
    <xf numFmtId="0" fontId="5" fillId="0" borderId="11" xfId="63" applyNumberFormat="1" applyFont="1" applyBorder="1" applyAlignment="1">
      <alignment horizontal="center" vertical="center" wrapText="1"/>
      <protection/>
    </xf>
    <xf numFmtId="0" fontId="5" fillId="0" borderId="14" xfId="63" applyNumberFormat="1" applyFont="1" applyBorder="1" applyAlignment="1">
      <alignment horizontal="left" vertical="center" wrapText="1"/>
      <protection/>
    </xf>
    <xf numFmtId="0" fontId="5" fillId="0" borderId="15" xfId="63" applyNumberFormat="1" applyFont="1" applyBorder="1" applyAlignment="1">
      <alignment horizontal="left" vertical="center" wrapText="1"/>
      <protection/>
    </xf>
    <xf numFmtId="0" fontId="5" fillId="0" borderId="49" xfId="63" applyNumberFormat="1" applyFont="1" applyBorder="1" applyAlignment="1">
      <alignment horizontal="left" vertical="center" wrapText="1"/>
      <protection/>
    </xf>
    <xf numFmtId="164" fontId="5" fillId="0" borderId="14" xfId="63" applyNumberFormat="1" applyFont="1" applyBorder="1" applyAlignment="1">
      <alignment horizontal="center" vertical="center"/>
      <protection/>
    </xf>
    <xf numFmtId="0" fontId="5" fillId="0" borderId="14" xfId="63" applyNumberFormat="1" applyFont="1" applyFill="1" applyBorder="1" applyAlignment="1">
      <alignment horizontal="left" vertical="center" wrapText="1"/>
      <protection/>
    </xf>
    <xf numFmtId="0" fontId="5" fillId="0" borderId="15" xfId="63" applyNumberFormat="1" applyFont="1" applyFill="1" applyBorder="1" applyAlignment="1">
      <alignment horizontal="left" vertical="center" wrapText="1"/>
      <protection/>
    </xf>
    <xf numFmtId="0" fontId="5" fillId="0" borderId="49" xfId="63" applyNumberFormat="1" applyFont="1" applyFill="1" applyBorder="1" applyAlignment="1">
      <alignment horizontal="left" vertical="center" wrapText="1"/>
      <protection/>
    </xf>
    <xf numFmtId="164" fontId="5" fillId="0" borderId="15" xfId="63" applyNumberFormat="1" applyFont="1" applyBorder="1" applyAlignment="1">
      <alignment horizontal="center" vertical="center"/>
      <protection/>
    </xf>
    <xf numFmtId="164" fontId="5" fillId="0" borderId="11" xfId="63" applyNumberFormat="1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" fontId="5" fillId="0" borderId="14" xfId="63" applyNumberFormat="1" applyFont="1" applyBorder="1" applyAlignment="1">
      <alignment horizontal="center" vertical="center"/>
      <protection/>
    </xf>
    <xf numFmtId="1" fontId="5" fillId="0" borderId="15" xfId="63" applyNumberFormat="1" applyFont="1" applyBorder="1" applyAlignment="1">
      <alignment horizontal="center" vertical="center"/>
      <protection/>
    </xf>
    <xf numFmtId="1" fontId="5" fillId="0" borderId="11" xfId="63" applyNumberFormat="1" applyFont="1" applyBorder="1" applyAlignment="1">
      <alignment horizontal="center" vertical="center"/>
      <protection/>
    </xf>
    <xf numFmtId="164" fontId="9" fillId="0" borderId="14" xfId="63" applyNumberFormat="1" applyFont="1" applyBorder="1" applyAlignment="1">
      <alignment horizontal="center" vertical="center"/>
      <protection/>
    </xf>
    <xf numFmtId="164" fontId="9" fillId="0" borderId="15" xfId="63" applyNumberFormat="1" applyFont="1" applyBorder="1" applyAlignment="1">
      <alignment horizontal="center" vertical="center"/>
      <protection/>
    </xf>
    <xf numFmtId="164" fontId="9" fillId="0" borderId="11" xfId="63" applyNumberFormat="1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left" vertical="center"/>
      <protection/>
    </xf>
    <xf numFmtId="0" fontId="9" fillId="0" borderId="15" xfId="63" applyFont="1" applyBorder="1" applyAlignment="1">
      <alignment horizontal="left" vertical="center"/>
      <protection/>
    </xf>
    <xf numFmtId="0" fontId="9" fillId="0" borderId="11" xfId="63" applyFont="1" applyBorder="1" applyAlignment="1">
      <alignment horizontal="left" vertical="center"/>
      <protection/>
    </xf>
    <xf numFmtId="0" fontId="70" fillId="0" borderId="15" xfId="63" applyNumberFormat="1" applyFont="1" applyFill="1" applyBorder="1" applyAlignment="1">
      <alignment horizontal="left" vertical="center" wrapText="1"/>
      <protection/>
    </xf>
    <xf numFmtId="0" fontId="70" fillId="0" borderId="49" xfId="63" applyNumberFormat="1" applyFont="1" applyFill="1" applyBorder="1" applyAlignment="1">
      <alignment horizontal="left" vertical="center" wrapText="1"/>
      <protection/>
    </xf>
    <xf numFmtId="2" fontId="9" fillId="0" borderId="14" xfId="63" applyNumberFormat="1" applyFont="1" applyBorder="1" applyAlignment="1">
      <alignment horizontal="center" vertical="center"/>
      <protection/>
    </xf>
    <xf numFmtId="2" fontId="9" fillId="0" borderId="15" xfId="63" applyNumberFormat="1" applyFont="1" applyBorder="1" applyAlignment="1">
      <alignment horizontal="center" vertical="center"/>
      <protection/>
    </xf>
    <xf numFmtId="2" fontId="9" fillId="0" borderId="11" xfId="63" applyNumberFormat="1" applyFont="1" applyBorder="1" applyAlignment="1">
      <alignment horizontal="center" vertical="center"/>
      <protection/>
    </xf>
    <xf numFmtId="2" fontId="9" fillId="0" borderId="35" xfId="63" applyNumberFormat="1" applyFont="1" applyBorder="1" applyAlignment="1">
      <alignment horizontal="center" vertical="center"/>
      <protection/>
    </xf>
    <xf numFmtId="2" fontId="9" fillId="0" borderId="37" xfId="63" applyNumberFormat="1" applyFont="1" applyBorder="1" applyAlignment="1">
      <alignment horizontal="center" vertical="center"/>
      <protection/>
    </xf>
    <xf numFmtId="2" fontId="9" fillId="0" borderId="57" xfId="63" applyNumberFormat="1" applyFont="1" applyBorder="1" applyAlignment="1">
      <alignment horizontal="center" vertical="center"/>
      <protection/>
    </xf>
    <xf numFmtId="164" fontId="9" fillId="0" borderId="35" xfId="63" applyNumberFormat="1" applyFont="1" applyBorder="1" applyAlignment="1">
      <alignment horizontal="center" vertical="center"/>
      <protection/>
    </xf>
    <xf numFmtId="0" fontId="9" fillId="0" borderId="37" xfId="63" applyNumberFormat="1" applyFont="1" applyBorder="1" applyAlignment="1">
      <alignment horizontal="center" vertical="center"/>
      <protection/>
    </xf>
    <xf numFmtId="0" fontId="9" fillId="0" borderId="57" xfId="63" applyNumberFormat="1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58" xfId="63" applyFont="1" applyBorder="1" applyAlignment="1">
      <alignment horizontal="center" vertical="center" wrapText="1"/>
      <protection/>
    </xf>
    <xf numFmtId="0" fontId="9" fillId="0" borderId="37" xfId="63" applyFont="1" applyBorder="1" applyAlignment="1">
      <alignment horizontal="center" vertical="center"/>
      <protection/>
    </xf>
    <xf numFmtId="0" fontId="9" fillId="0" borderId="57" xfId="63" applyFont="1" applyBorder="1" applyAlignment="1">
      <alignment horizontal="center" vertical="center"/>
      <protection/>
    </xf>
    <xf numFmtId="49" fontId="9" fillId="0" borderId="56" xfId="63" applyNumberFormat="1" applyFont="1" applyBorder="1" applyAlignment="1">
      <alignment horizontal="center" vertical="center"/>
      <protection/>
    </xf>
    <xf numFmtId="49" fontId="9" fillId="0" borderId="37" xfId="63" applyNumberFormat="1" applyFont="1" applyBorder="1" applyAlignment="1">
      <alignment horizontal="center" vertical="center"/>
      <protection/>
    </xf>
    <xf numFmtId="49" fontId="9" fillId="0" borderId="57" xfId="63" applyNumberFormat="1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35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right" wrapText="1"/>
      <protection/>
    </xf>
    <xf numFmtId="0" fontId="4" fillId="0" borderId="0" xfId="63" applyFont="1" applyAlignment="1">
      <alignment horizontal="center" vertical="center" wrapText="1"/>
      <protection/>
    </xf>
    <xf numFmtId="0" fontId="20" fillId="0" borderId="0" xfId="63" applyFont="1" applyAlignment="1">
      <alignment horizontal="right" wrapText="1"/>
      <protection/>
    </xf>
    <xf numFmtId="0" fontId="20" fillId="0" borderId="0" xfId="63" applyFont="1" applyAlignment="1">
      <alignment horizontal="right"/>
      <protection/>
    </xf>
    <xf numFmtId="0" fontId="20" fillId="0" borderId="37" xfId="63" applyFont="1" applyBorder="1" applyAlignment="1">
      <alignment horizontal="center"/>
      <protection/>
    </xf>
    <xf numFmtId="0" fontId="5" fillId="0" borderId="43" xfId="63" applyFont="1" applyBorder="1" applyAlignment="1">
      <alignment horizontal="center" vertical="top"/>
      <protection/>
    </xf>
    <xf numFmtId="0" fontId="9" fillId="0" borderId="66" xfId="63" applyFont="1" applyBorder="1" applyAlignment="1">
      <alignment horizontal="center" vertical="center" wrapText="1"/>
      <protection/>
    </xf>
    <xf numFmtId="0" fontId="9" fillId="0" borderId="60" xfId="63" applyFont="1" applyBorder="1" applyAlignment="1">
      <alignment horizontal="center" vertical="center" wrapText="1"/>
      <protection/>
    </xf>
    <xf numFmtId="0" fontId="9" fillId="0" borderId="69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70" xfId="63" applyFont="1" applyBorder="1" applyAlignment="1">
      <alignment horizontal="center" vertical="center" wrapText="1"/>
      <protection/>
    </xf>
    <xf numFmtId="0" fontId="9" fillId="0" borderId="39" xfId="63" applyFont="1" applyBorder="1" applyAlignment="1">
      <alignment horizontal="center" vertical="center" wrapText="1"/>
      <protection/>
    </xf>
    <xf numFmtId="0" fontId="9" fillId="0" borderId="41" xfId="63" applyFont="1" applyBorder="1" applyAlignment="1">
      <alignment horizontal="center" vertical="center" wrapText="1"/>
      <protection/>
    </xf>
    <xf numFmtId="0" fontId="9" fillId="0" borderId="71" xfId="63" applyFont="1" applyBorder="1" applyAlignment="1">
      <alignment horizontal="center" vertical="center" wrapText="1"/>
      <protection/>
    </xf>
    <xf numFmtId="0" fontId="9" fillId="0" borderId="47" xfId="63" applyFont="1" applyBorder="1" applyAlignment="1">
      <alignment horizontal="center" vertical="center" wrapText="1"/>
      <protection/>
    </xf>
    <xf numFmtId="0" fontId="9" fillId="0" borderId="43" xfId="63" applyFont="1" applyBorder="1" applyAlignment="1">
      <alignment horizontal="center" vertical="center" wrapText="1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3" xfId="63" applyFont="1" applyBorder="1" applyAlignment="1">
      <alignment horizontal="center" vertical="center"/>
      <protection/>
    </xf>
    <xf numFmtId="0" fontId="9" fillId="0" borderId="67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1" xfId="63" applyFont="1" applyBorder="1" applyAlignment="1">
      <alignment horizontal="center" vertical="center" wrapText="1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65" xfId="63" applyFont="1" applyBorder="1" applyAlignment="1">
      <alignment horizontal="center" vertical="center" wrapText="1"/>
      <protection/>
    </xf>
    <xf numFmtId="0" fontId="9" fillId="0" borderId="28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55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55" xfId="63" applyFont="1" applyBorder="1" applyAlignment="1">
      <alignment horizontal="center" vertical="center" wrapText="1"/>
      <protection/>
    </xf>
    <xf numFmtId="0" fontId="9" fillId="0" borderId="59" xfId="63" applyFont="1" applyBorder="1" applyAlignment="1">
      <alignment horizontal="center" vertical="center" wrapText="1"/>
      <protection/>
    </xf>
    <xf numFmtId="0" fontId="9" fillId="0" borderId="62" xfId="63" applyFont="1" applyBorder="1" applyAlignment="1">
      <alignment horizontal="center" vertical="center" wrapText="1"/>
      <protection/>
    </xf>
    <xf numFmtId="0" fontId="9" fillId="0" borderId="64" xfId="63" applyFont="1" applyBorder="1" applyAlignment="1">
      <alignment horizontal="center" vertical="center" wrapText="1"/>
      <protection/>
    </xf>
    <xf numFmtId="0" fontId="9" fillId="0" borderId="28" xfId="63" applyFont="1" applyBorder="1" applyAlignment="1">
      <alignment horizontal="center" vertical="center"/>
      <protection/>
    </xf>
    <xf numFmtId="49" fontId="20" fillId="0" borderId="37" xfId="63" applyNumberFormat="1" applyFont="1" applyBorder="1" applyAlignment="1">
      <alignment horizontal="center"/>
      <protection/>
    </xf>
    <xf numFmtId="0" fontId="20" fillId="0" borderId="0" xfId="63" applyFont="1" applyAlignment="1">
      <alignment horizontal="left"/>
      <protection/>
    </xf>
    <xf numFmtId="49" fontId="20" fillId="0" borderId="37" xfId="63" applyNumberFormat="1" applyFont="1" applyBorder="1" applyAlignment="1">
      <alignment horizontal="left"/>
      <protection/>
    </xf>
    <xf numFmtId="0" fontId="9" fillId="0" borderId="35" xfId="63" applyNumberFormat="1" applyFont="1" applyBorder="1" applyAlignment="1">
      <alignment horizontal="left" vertical="center"/>
      <protection/>
    </xf>
    <xf numFmtId="0" fontId="9" fillId="0" borderId="37" xfId="63" applyNumberFormat="1" applyFont="1" applyBorder="1" applyAlignment="1">
      <alignment horizontal="left" vertical="center"/>
      <protection/>
    </xf>
    <xf numFmtId="0" fontId="9" fillId="0" borderId="72" xfId="63" applyNumberFormat="1" applyFont="1" applyBorder="1" applyAlignment="1">
      <alignment horizontal="left" vertical="center"/>
      <protection/>
    </xf>
    <xf numFmtId="0" fontId="7" fillId="0" borderId="0" xfId="61" applyFont="1" applyFill="1" applyAlignment="1">
      <alignment horizontal="left" wrapText="1"/>
      <protection/>
    </xf>
    <xf numFmtId="0" fontId="7" fillId="0" borderId="0" xfId="61" applyFill="1" applyAlignment="1">
      <alignment horizontal="left" wrapText="1"/>
      <protection/>
    </xf>
    <xf numFmtId="0" fontId="7" fillId="0" borderId="68" xfId="61" applyFill="1" applyBorder="1" applyAlignment="1">
      <alignment horizontal="center" wrapText="1"/>
      <protection/>
    </xf>
    <xf numFmtId="0" fontId="7" fillId="0" borderId="13" xfId="61" applyFill="1" applyBorder="1" applyAlignment="1">
      <alignment horizontal="center" wrapText="1"/>
      <protection/>
    </xf>
    <xf numFmtId="0" fontId="7" fillId="0" borderId="47" xfId="61" applyFill="1" applyBorder="1" applyAlignment="1">
      <alignment horizontal="center"/>
      <protection/>
    </xf>
    <xf numFmtId="0" fontId="7" fillId="0" borderId="43" xfId="61" applyFill="1" applyBorder="1" applyAlignment="1">
      <alignment horizontal="center"/>
      <protection/>
    </xf>
    <xf numFmtId="0" fontId="7" fillId="0" borderId="67" xfId="61" applyFill="1" applyBorder="1" applyAlignment="1">
      <alignment horizontal="center"/>
      <protection/>
    </xf>
    <xf numFmtId="0" fontId="7" fillId="0" borderId="35" xfId="61" applyFill="1" applyBorder="1" applyAlignment="1">
      <alignment horizontal="center"/>
      <protection/>
    </xf>
    <xf numFmtId="0" fontId="7" fillId="0" borderId="37" xfId="61" applyFill="1" applyBorder="1" applyAlignment="1">
      <alignment horizontal="center"/>
      <protection/>
    </xf>
    <xf numFmtId="0" fontId="7" fillId="0" borderId="57" xfId="61" applyFill="1" applyBorder="1" applyAlignment="1">
      <alignment horizontal="center"/>
      <protection/>
    </xf>
    <xf numFmtId="0" fontId="7" fillId="0" borderId="68" xfId="61" applyFont="1" applyFill="1" applyBorder="1" applyAlignment="1">
      <alignment horizontal="center" wrapText="1"/>
      <protection/>
    </xf>
    <xf numFmtId="0" fontId="7" fillId="0" borderId="13" xfId="61" applyFont="1" applyFill="1" applyBorder="1" applyAlignment="1">
      <alignment horizontal="center" wrapText="1"/>
      <protection/>
    </xf>
    <xf numFmtId="0" fontId="7" fillId="0" borderId="47" xfId="61" applyFill="1" applyBorder="1" applyAlignment="1">
      <alignment horizontal="center" wrapText="1"/>
      <protection/>
    </xf>
    <xf numFmtId="0" fontId="7" fillId="0" borderId="67" xfId="61" applyFill="1" applyBorder="1" applyAlignment="1">
      <alignment horizontal="center" wrapText="1"/>
      <protection/>
    </xf>
    <xf numFmtId="0" fontId="7" fillId="0" borderId="35" xfId="61" applyFill="1" applyBorder="1" applyAlignment="1">
      <alignment horizontal="center" wrapText="1"/>
      <protection/>
    </xf>
    <xf numFmtId="0" fontId="7" fillId="0" borderId="57" xfId="61" applyFill="1" applyBorder="1" applyAlignment="1">
      <alignment horizontal="center" wrapText="1"/>
      <protection/>
    </xf>
    <xf numFmtId="0" fontId="7" fillId="0" borderId="10" xfId="61" applyFont="1" applyFill="1" applyBorder="1" applyAlignment="1">
      <alignment horizontal="center" wrapText="1"/>
      <protection/>
    </xf>
    <xf numFmtId="0" fontId="7" fillId="0" borderId="14" xfId="61" applyFont="1" applyFill="1" applyBorder="1" applyAlignment="1">
      <alignment horizontal="center" wrapText="1"/>
      <protection/>
    </xf>
    <xf numFmtId="0" fontId="7" fillId="0" borderId="11" xfId="61" applyFont="1" applyFill="1" applyBorder="1" applyAlignment="1">
      <alignment horizont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0" fontId="7" fillId="0" borderId="67" xfId="61" applyFont="1" applyFill="1" applyBorder="1" applyAlignment="1">
      <alignment horizontal="center" vertical="center" wrapText="1"/>
      <protection/>
    </xf>
    <xf numFmtId="0" fontId="7" fillId="0" borderId="47" xfId="61" applyFill="1" applyBorder="1" applyAlignment="1">
      <alignment horizontal="center" vertical="center" wrapText="1"/>
      <protection/>
    </xf>
    <xf numFmtId="0" fontId="7" fillId="0" borderId="67" xfId="6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left" wrapText="1"/>
      <protection/>
    </xf>
    <xf numFmtId="0" fontId="7" fillId="0" borderId="15" xfId="61" applyFill="1" applyBorder="1" applyAlignment="1">
      <alignment horizontal="left" wrapText="1"/>
      <protection/>
    </xf>
    <xf numFmtId="0" fontId="7" fillId="0" borderId="11" xfId="61" applyFill="1" applyBorder="1" applyAlignment="1">
      <alignment horizontal="left" wrapText="1"/>
      <protection/>
    </xf>
    <xf numFmtId="0" fontId="7" fillId="0" borderId="15" xfId="61" applyFont="1" applyFill="1" applyBorder="1" applyAlignment="1">
      <alignment horizontal="left" wrapText="1"/>
      <protection/>
    </xf>
    <xf numFmtId="0" fontId="7" fillId="0" borderId="11" xfId="61" applyFont="1" applyFill="1" applyBorder="1" applyAlignment="1">
      <alignment horizontal="left" wrapText="1"/>
      <protection/>
    </xf>
    <xf numFmtId="0" fontId="7" fillId="0" borderId="0" xfId="61" applyFont="1" applyFill="1" applyAlignment="1">
      <alignment horizontal="right"/>
      <protection/>
    </xf>
    <xf numFmtId="0" fontId="7" fillId="0" borderId="0" xfId="61" applyFill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7" fillId="0" borderId="0" xfId="61" applyFill="1" applyAlignment="1">
      <alignment horizontal="left"/>
      <protection/>
    </xf>
    <xf numFmtId="0" fontId="7" fillId="0" borderId="0" xfId="61" applyFont="1" applyFill="1" applyAlignment="1">
      <alignment horizontal="left"/>
      <protection/>
    </xf>
    <xf numFmtId="49" fontId="7" fillId="0" borderId="14" xfId="52" applyNumberFormat="1" applyFont="1" applyFill="1" applyBorder="1" applyAlignment="1">
      <alignment horizontal="center"/>
      <protection/>
    </xf>
    <xf numFmtId="49" fontId="7" fillId="0" borderId="15" xfId="52" applyNumberFormat="1" applyFont="1" applyFill="1" applyBorder="1" applyAlignment="1">
      <alignment horizontal="center"/>
      <protection/>
    </xf>
    <xf numFmtId="49" fontId="7" fillId="0" borderId="11" xfId="52" applyNumberFormat="1" applyFont="1" applyFill="1" applyBorder="1" applyAlignment="1">
      <alignment horizontal="center"/>
      <protection/>
    </xf>
    <xf numFmtId="0" fontId="7" fillId="0" borderId="10" xfId="52" applyNumberFormat="1" applyFont="1" applyFill="1" applyBorder="1" applyAlignment="1">
      <alignment horizontal="center"/>
      <protection/>
    </xf>
    <xf numFmtId="0" fontId="7" fillId="0" borderId="73" xfId="52" applyNumberFormat="1" applyFont="1" applyFill="1" applyBorder="1" applyAlignment="1">
      <alignment horizontal="center"/>
      <protection/>
    </xf>
    <xf numFmtId="0" fontId="7" fillId="0" borderId="14" xfId="52" applyNumberFormat="1" applyFont="1" applyFill="1" applyBorder="1" applyAlignment="1">
      <alignment horizontal="center"/>
      <protection/>
    </xf>
    <xf numFmtId="0" fontId="7" fillId="0" borderId="15" xfId="52" applyNumberFormat="1" applyFont="1" applyFill="1" applyBorder="1" applyAlignment="1">
      <alignment horizontal="center"/>
      <protection/>
    </xf>
    <xf numFmtId="0" fontId="7" fillId="0" borderId="11" xfId="52" applyNumberFormat="1" applyFont="1" applyFill="1" applyBorder="1" applyAlignment="1">
      <alignment horizontal="center"/>
      <protection/>
    </xf>
    <xf numFmtId="0" fontId="6" fillId="0" borderId="14" xfId="52" applyNumberFormat="1" applyFont="1" applyFill="1" applyBorder="1" applyAlignment="1">
      <alignment horizontal="left" wrapText="1"/>
      <protection/>
    </xf>
    <xf numFmtId="0" fontId="6" fillId="0" borderId="15" xfId="52" applyNumberFormat="1" applyFont="1" applyFill="1" applyBorder="1" applyAlignment="1">
      <alignment horizontal="left" wrapText="1"/>
      <protection/>
    </xf>
    <xf numFmtId="0" fontId="6" fillId="0" borderId="11" xfId="52" applyNumberFormat="1" applyFont="1" applyFill="1" applyBorder="1" applyAlignment="1">
      <alignment horizontal="left" wrapText="1"/>
      <protection/>
    </xf>
    <xf numFmtId="0" fontId="7" fillId="0" borderId="14" xfId="52" applyNumberFormat="1" applyFont="1" applyFill="1" applyBorder="1" applyAlignment="1">
      <alignment horizontal="center" wrapText="1"/>
      <protection/>
    </xf>
    <xf numFmtId="0" fontId="7" fillId="0" borderId="15" xfId="52" applyNumberFormat="1" applyFont="1" applyFill="1" applyBorder="1" applyAlignment="1">
      <alignment horizontal="center" wrapText="1"/>
      <protection/>
    </xf>
    <xf numFmtId="0" fontId="7" fillId="0" borderId="11" xfId="52" applyNumberFormat="1" applyFont="1" applyFill="1" applyBorder="1" applyAlignment="1">
      <alignment horizontal="center" wrapText="1"/>
      <protection/>
    </xf>
    <xf numFmtId="49" fontId="5" fillId="0" borderId="37" xfId="52" applyNumberFormat="1" applyFont="1" applyFill="1" applyBorder="1" applyAlignment="1">
      <alignment horizontal="center"/>
      <protection/>
    </xf>
    <xf numFmtId="49" fontId="5" fillId="0" borderId="37" xfId="52" applyNumberFormat="1" applyFont="1" applyFill="1" applyBorder="1" applyAlignment="1">
      <alignment horizontal="left"/>
      <protection/>
    </xf>
    <xf numFmtId="0" fontId="5" fillId="0" borderId="37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73" xfId="52" applyFont="1" applyBorder="1" applyAlignment="1">
      <alignment horizontal="center" vertical="center" wrapText="1"/>
      <protection/>
    </xf>
    <xf numFmtId="0" fontId="8" fillId="0" borderId="74" xfId="52" applyFont="1" applyBorder="1" applyAlignment="1">
      <alignment horizontal="center" vertical="center" wrapText="1"/>
      <protection/>
    </xf>
    <xf numFmtId="0" fontId="8" fillId="0" borderId="75" xfId="52" applyFont="1" applyBorder="1" applyAlignment="1">
      <alignment horizontal="center" vertical="center" wrapText="1"/>
      <protection/>
    </xf>
    <xf numFmtId="0" fontId="8" fillId="0" borderId="59" xfId="52" applyFont="1" applyBorder="1" applyAlignment="1">
      <alignment horizontal="center" vertical="center" wrapText="1"/>
      <protection/>
    </xf>
    <xf numFmtId="0" fontId="8" fillId="0" borderId="60" xfId="52" applyFont="1" applyBorder="1" applyAlignment="1">
      <alignment horizontal="center" vertical="center" wrapText="1"/>
      <protection/>
    </xf>
    <xf numFmtId="0" fontId="8" fillId="0" borderId="61" xfId="52" applyFont="1" applyBorder="1" applyAlignment="1">
      <alignment horizontal="center" vertical="center" wrapText="1"/>
      <protection/>
    </xf>
    <xf numFmtId="0" fontId="8" fillId="0" borderId="62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63" xfId="52" applyFont="1" applyBorder="1" applyAlignment="1">
      <alignment horizontal="center" vertical="center" wrapText="1"/>
      <protection/>
    </xf>
    <xf numFmtId="0" fontId="8" fillId="0" borderId="56" xfId="52" applyFont="1" applyBorder="1" applyAlignment="1">
      <alignment horizontal="center" vertical="center" wrapText="1"/>
      <protection/>
    </xf>
    <xf numFmtId="0" fontId="8" fillId="0" borderId="37" xfId="52" applyFont="1" applyBorder="1" applyAlignment="1">
      <alignment horizontal="center" vertical="center" wrapText="1"/>
      <protection/>
    </xf>
    <xf numFmtId="0" fontId="8" fillId="0" borderId="57" xfId="52" applyFont="1" applyBorder="1" applyAlignment="1">
      <alignment horizontal="center" vertical="center" wrapText="1"/>
      <protection/>
    </xf>
    <xf numFmtId="0" fontId="8" fillId="0" borderId="66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35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6" fillId="0" borderId="53" xfId="52" applyNumberFormat="1" applyFont="1" applyFill="1" applyBorder="1" applyAlignment="1">
      <alignment horizontal="center"/>
      <protection/>
    </xf>
    <xf numFmtId="0" fontId="6" fillId="0" borderId="15" xfId="52" applyNumberFormat="1" applyFont="1" applyFill="1" applyBorder="1" applyAlignment="1">
      <alignment horizontal="center"/>
      <protection/>
    </xf>
    <xf numFmtId="0" fontId="6" fillId="0" borderId="11" xfId="52" applyNumberFormat="1" applyFont="1" applyFill="1" applyBorder="1" applyAlignment="1">
      <alignment horizontal="center"/>
      <protection/>
    </xf>
    <xf numFmtId="0" fontId="7" fillId="0" borderId="14" xfId="52" applyNumberFormat="1" applyFont="1" applyFill="1" applyBorder="1" applyAlignment="1">
      <alignment horizontal="left" wrapText="1"/>
      <protection/>
    </xf>
    <xf numFmtId="0" fontId="7" fillId="0" borderId="15" xfId="52" applyNumberFormat="1" applyFont="1" applyFill="1" applyBorder="1" applyAlignment="1">
      <alignment horizontal="left" wrapText="1"/>
      <protection/>
    </xf>
    <xf numFmtId="0" fontId="7" fillId="0" borderId="11" xfId="52" applyNumberFormat="1" applyFont="1" applyFill="1" applyBorder="1" applyAlignment="1">
      <alignment horizontal="left" wrapText="1"/>
      <protection/>
    </xf>
    <xf numFmtId="164" fontId="7" fillId="0" borderId="14" xfId="52" applyNumberFormat="1" applyFont="1" applyFill="1" applyBorder="1" applyAlignment="1">
      <alignment horizontal="center"/>
      <protection/>
    </xf>
    <xf numFmtId="164" fontId="7" fillId="0" borderId="15" xfId="52" applyNumberFormat="1" applyFont="1" applyFill="1" applyBorder="1" applyAlignment="1">
      <alignment horizontal="center"/>
      <protection/>
    </xf>
    <xf numFmtId="164" fontId="7" fillId="0" borderId="11" xfId="52" applyNumberFormat="1" applyFont="1" applyFill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6" fillId="0" borderId="47" xfId="52" applyNumberFormat="1" applyFont="1" applyFill="1" applyBorder="1" applyAlignment="1">
      <alignment horizontal="center" vertical="center" wrapText="1"/>
      <protection/>
    </xf>
    <xf numFmtId="0" fontId="6" fillId="0" borderId="43" xfId="52" applyNumberFormat="1" applyFont="1" applyFill="1" applyBorder="1" applyAlignment="1">
      <alignment horizontal="center" vertical="center" wrapText="1"/>
      <protection/>
    </xf>
    <xf numFmtId="0" fontId="6" fillId="0" borderId="67" xfId="52" applyNumberFormat="1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left" vertical="center" wrapText="1"/>
      <protection/>
    </xf>
    <xf numFmtId="0" fontId="32" fillId="0" borderId="0" xfId="60" applyFont="1" applyFill="1" applyAlignment="1">
      <alignment horizontal="center" vertical="top" wrapText="1"/>
      <protection/>
    </xf>
    <xf numFmtId="0" fontId="31" fillId="0" borderId="0" xfId="60" applyFont="1" applyFill="1" applyAlignment="1">
      <alignment horizontal="center"/>
      <protection/>
    </xf>
    <xf numFmtId="0" fontId="31" fillId="0" borderId="0" xfId="60" applyFont="1" applyFill="1" applyBorder="1" applyAlignment="1">
      <alignment horizontal="left" wrapText="1"/>
      <protection/>
    </xf>
    <xf numFmtId="0" fontId="31" fillId="0" borderId="0" xfId="60" applyFont="1" applyBorder="1" applyAlignment="1">
      <alignment/>
      <protection/>
    </xf>
    <xf numFmtId="0" fontId="32" fillId="0" borderId="76" xfId="60" applyFont="1" applyFill="1" applyBorder="1" applyAlignment="1">
      <alignment horizontal="center" vertical="center" wrapText="1"/>
      <protection/>
    </xf>
    <xf numFmtId="0" fontId="32" fillId="0" borderId="20" xfId="60" applyFont="1" applyFill="1" applyBorder="1" applyAlignment="1">
      <alignment horizontal="center" vertical="center" wrapText="1"/>
      <protection/>
    </xf>
    <xf numFmtId="0" fontId="32" fillId="0" borderId="45" xfId="60" applyFont="1" applyFill="1" applyBorder="1" applyAlignment="1">
      <alignment horizontal="center" vertical="center" wrapText="1"/>
      <protection/>
    </xf>
    <xf numFmtId="0" fontId="32" fillId="0" borderId="77" xfId="60" applyFont="1" applyFill="1" applyBorder="1" applyAlignment="1">
      <alignment horizontal="center" vertical="center" wrapText="1"/>
      <protection/>
    </xf>
    <xf numFmtId="0" fontId="32" fillId="0" borderId="78" xfId="60" applyFont="1" applyFill="1" applyBorder="1" applyAlignment="1">
      <alignment horizontal="center" vertical="center" wrapText="1"/>
      <protection/>
    </xf>
    <xf numFmtId="0" fontId="32" fillId="0" borderId="13" xfId="60" applyFont="1" applyFill="1" applyBorder="1" applyAlignment="1">
      <alignment horizontal="center" vertical="center" wrapText="1"/>
      <protection/>
    </xf>
    <xf numFmtId="0" fontId="32" fillId="0" borderId="74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32" fillId="0" borderId="77" xfId="60" applyNumberFormat="1" applyFont="1" applyFill="1" applyBorder="1" applyAlignment="1">
      <alignment horizontal="center" vertical="center" wrapText="1"/>
      <protection/>
    </xf>
    <xf numFmtId="0" fontId="32" fillId="0" borderId="78" xfId="60" applyNumberFormat="1" applyFont="1" applyFill="1" applyBorder="1" applyAlignment="1">
      <alignment horizontal="center" vertical="center" wrapText="1"/>
      <protection/>
    </xf>
    <xf numFmtId="0" fontId="32" fillId="0" borderId="13" xfId="60" applyNumberFormat="1" applyFont="1" applyFill="1" applyBorder="1" applyAlignment="1">
      <alignment horizontal="center" vertical="center" wrapText="1"/>
      <protection/>
    </xf>
    <xf numFmtId="0" fontId="35" fillId="0" borderId="53" xfId="60" applyFont="1" applyFill="1" applyBorder="1" applyAlignment="1">
      <alignment horizontal="center" vertical="center" wrapText="1"/>
      <protection/>
    </xf>
    <xf numFmtId="0" fontId="35" fillId="0" borderId="15" xfId="60" applyFont="1" applyFill="1" applyBorder="1" applyAlignment="1">
      <alignment horizontal="center" vertical="center" wrapText="1"/>
      <protection/>
    </xf>
    <xf numFmtId="0" fontId="35" fillId="0" borderId="11" xfId="60" applyFont="1" applyFill="1" applyBorder="1" applyAlignment="1">
      <alignment horizontal="center" vertical="center" wrapText="1"/>
      <protection/>
    </xf>
    <xf numFmtId="0" fontId="31" fillId="0" borderId="14" xfId="60" applyFont="1" applyFill="1" applyBorder="1" applyAlignment="1">
      <alignment horizontal="center" vertical="center" wrapText="1"/>
      <protection/>
    </xf>
    <xf numFmtId="0" fontId="31" fillId="0" borderId="11" xfId="60" applyFont="1" applyFill="1" applyBorder="1" applyAlignment="1">
      <alignment horizontal="center" vertical="center" wrapText="1"/>
      <protection/>
    </xf>
    <xf numFmtId="0" fontId="32" fillId="0" borderId="14" xfId="60" applyFont="1" applyFill="1" applyBorder="1" applyAlignment="1">
      <alignment horizontal="center" vertical="center" wrapText="1"/>
      <protection/>
    </xf>
    <xf numFmtId="0" fontId="32" fillId="0" borderId="15" xfId="60" applyFont="1" applyFill="1" applyBorder="1" applyAlignment="1">
      <alignment horizontal="center" vertical="center" wrapText="1"/>
      <protection/>
    </xf>
    <xf numFmtId="0" fontId="32" fillId="0" borderId="11" xfId="60" applyFont="1" applyFill="1" applyBorder="1" applyAlignment="1">
      <alignment horizontal="center" vertical="center" wrapText="1"/>
      <protection/>
    </xf>
    <xf numFmtId="0" fontId="31" fillId="34" borderId="10" xfId="60" applyFont="1" applyFill="1" applyBorder="1" applyAlignment="1">
      <alignment horizontal="left" vertical="center" wrapText="1"/>
      <protection/>
    </xf>
    <xf numFmtId="0" fontId="31" fillId="0" borderId="0" xfId="60" applyFont="1" applyFill="1" applyAlignment="1">
      <alignment horizontal="left"/>
      <protection/>
    </xf>
    <xf numFmtId="0" fontId="4" fillId="0" borderId="0" xfId="59" applyFont="1" applyAlignment="1">
      <alignment horizontal="center" vertical="center" wrapText="1"/>
      <protection/>
    </xf>
    <xf numFmtId="0" fontId="27" fillId="0" borderId="23" xfId="59" applyFont="1" applyBorder="1" applyAlignment="1">
      <alignment horizontal="center" vertical="center" wrapText="1"/>
      <protection/>
    </xf>
    <xf numFmtId="0" fontId="27" fillId="0" borderId="27" xfId="59" applyFont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 vertical="center" wrapText="1"/>
      <protection/>
    </xf>
    <xf numFmtId="0" fontId="27" fillId="0" borderId="28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wrapText="1"/>
      <protection/>
    </xf>
    <xf numFmtId="0" fontId="7" fillId="0" borderId="0" xfId="59" applyFont="1" applyAlignment="1">
      <alignment horizontal="right"/>
      <protection/>
    </xf>
    <xf numFmtId="0" fontId="24" fillId="0" borderId="0" xfId="59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 7" xfId="59"/>
    <cellStyle name="Обычный_Изменённая инвест программа от 21.07.2011г.отправленные" xfId="60"/>
    <cellStyle name="Обычный_Инвестиционная программа ОАО Улан-Удэ Энерго на  2011-2015г " xfId="61"/>
    <cellStyle name="Обычный_ИПР 2014г от 27.02.2014г." xfId="62"/>
    <cellStyle name="Обычный_приложения к ИПР проект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Стиль 1 2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5;&#1083;&#1072;&#1085;&#1086;&#1074;&#1099;&#1081;\&#1041;&#1072;&#1088;&#1083;&#1091;&#1082;&#1086;&#1074;&#1072;\&#1055;&#1088;&#1080;&#1083;&#1086;&#1078;&#1077;&#1085;&#1080;&#1103;%20&#1082;%20&#1048;&#1055;&#1056;%20&#1085;&#1072;%202017-2019%20&#1075;.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  <sheetName val="приложение 4.2"/>
      <sheetName val="приложение 4.3"/>
    </sheetNames>
    <sheetDataSet>
      <sheetData sheetId="0">
        <row r="22">
          <cell r="C22">
            <v>2029.82</v>
          </cell>
          <cell r="D22">
            <v>2127.25136</v>
          </cell>
        </row>
        <row r="24">
          <cell r="C24">
            <v>1916.5285298399997</v>
          </cell>
          <cell r="D24">
            <v>1992.9251209812</v>
          </cell>
        </row>
        <row r="31">
          <cell r="C31">
            <v>82.2</v>
          </cell>
          <cell r="D31">
            <v>74.2</v>
          </cell>
          <cell r="E31">
            <v>74.2</v>
          </cell>
        </row>
        <row r="39">
          <cell r="C39">
            <v>-89.4</v>
          </cell>
          <cell r="D39">
            <v>-96.69120000000002</v>
          </cell>
        </row>
        <row r="40">
          <cell r="C40">
            <v>78.6</v>
          </cell>
          <cell r="D40">
            <v>79.3728</v>
          </cell>
        </row>
        <row r="44">
          <cell r="C44">
            <v>168</v>
          </cell>
          <cell r="D44">
            <v>176.06400000000002</v>
          </cell>
        </row>
        <row r="48">
          <cell r="C48">
            <v>4.778294032000048</v>
          </cell>
          <cell r="D48">
            <v>7.527007803760026</v>
          </cell>
        </row>
        <row r="49">
          <cell r="C49">
            <v>19.11317612800019</v>
          </cell>
          <cell r="D49">
            <v>30.108031215040103</v>
          </cell>
        </row>
        <row r="58">
          <cell r="C58">
            <v>100</v>
          </cell>
          <cell r="D58">
            <v>110</v>
          </cell>
        </row>
        <row r="62">
          <cell r="C62">
            <v>92</v>
          </cell>
          <cell r="D62">
            <v>112</v>
          </cell>
        </row>
      </sheetData>
      <sheetData sheetId="1">
        <row r="18">
          <cell r="C18">
            <v>103.1</v>
          </cell>
          <cell r="D18">
            <v>95.1</v>
          </cell>
        </row>
        <row r="42">
          <cell r="C42">
            <v>103.1</v>
          </cell>
          <cell r="D42">
            <v>95.1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4"/>
  <sheetViews>
    <sheetView view="pageBreakPreview" zoomScale="75" zoomScaleSheetLayoutView="75" zoomScalePageLayoutView="0" workbookViewId="0" topLeftCell="A10">
      <selection activeCell="ET8" sqref="ET8"/>
    </sheetView>
  </sheetViews>
  <sheetFormatPr defaultColWidth="0.85546875" defaultRowHeight="15"/>
  <cols>
    <col min="1" max="3" width="0.85546875" style="3" customWidth="1"/>
    <col min="4" max="4" width="3.421875" style="3" customWidth="1"/>
    <col min="5" max="5" width="2.7109375" style="3" customWidth="1"/>
    <col min="6" max="15" width="0.85546875" style="3" customWidth="1"/>
    <col min="16" max="19" width="3.7109375" style="3" customWidth="1"/>
    <col min="20" max="29" width="0.85546875" style="3" customWidth="1"/>
    <col min="30" max="30" width="3.7109375" style="3" customWidth="1"/>
    <col min="31" max="31" width="3.8515625" style="3" customWidth="1"/>
    <col min="32" max="35" width="0.85546875" style="3" customWidth="1"/>
    <col min="36" max="38" width="3.7109375" style="3" customWidth="1"/>
    <col min="39" max="48" width="0.85546875" style="3" customWidth="1"/>
    <col min="49" max="49" width="3.7109375" style="3" customWidth="1"/>
    <col min="50" max="57" width="0.85546875" style="3" customWidth="1"/>
    <col min="58" max="58" width="2.00390625" style="3" customWidth="1"/>
    <col min="59" max="61" width="0.85546875" style="3" customWidth="1"/>
    <col min="62" max="64" width="3.7109375" style="3" customWidth="1"/>
    <col min="65" max="72" width="0.85546875" style="3" customWidth="1"/>
    <col min="73" max="76" width="3.7109375" style="3" customWidth="1"/>
    <col min="77" max="83" width="0.85546875" style="3" customWidth="1"/>
    <col min="84" max="89" width="3.7109375" style="3" customWidth="1"/>
    <col min="90" max="96" width="0.85546875" style="3" customWidth="1"/>
    <col min="97" max="101" width="3.7109375" style="3" customWidth="1"/>
    <col min="102" max="123" width="0.85546875" style="3" customWidth="1"/>
    <col min="124" max="124" width="4.140625" style="3" customWidth="1"/>
    <col min="125" max="126" width="0.85546875" style="3" customWidth="1"/>
    <col min="127" max="127" width="3.7109375" style="3" customWidth="1"/>
    <col min="128" max="129" width="2.7109375" style="3" customWidth="1"/>
    <col min="130" max="130" width="0.5625" style="3" customWidth="1"/>
    <col min="131" max="131" width="2.7109375" style="3" hidden="1" customWidth="1"/>
    <col min="132" max="139" width="0.85546875" style="3" hidden="1" customWidth="1"/>
    <col min="140" max="140" width="0.9921875" style="3" hidden="1" customWidth="1"/>
    <col min="141" max="149" width="0.85546875" style="3" customWidth="1"/>
    <col min="150" max="150" width="10.421875" style="3" customWidth="1"/>
    <col min="151" max="156" width="0.85546875" style="3" customWidth="1"/>
    <col min="157" max="157" width="2.421875" style="3" customWidth="1"/>
    <col min="158" max="161" width="0.85546875" style="3" customWidth="1"/>
    <col min="162" max="162" width="9.8515625" style="3" customWidth="1"/>
    <col min="163" max="16384" width="0.85546875" style="3" customWidth="1"/>
  </cols>
  <sheetData>
    <row r="1" spans="137:162" ht="15" customHeight="1">
      <c r="EG1" s="316" t="s">
        <v>209</v>
      </c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</row>
    <row r="2" spans="136:162" ht="15" customHeight="1">
      <c r="EF2" s="316" t="s">
        <v>210</v>
      </c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6"/>
      <c r="FA2" s="316"/>
      <c r="FB2" s="316"/>
      <c r="FC2" s="316"/>
      <c r="FD2" s="316"/>
      <c r="FE2" s="316"/>
      <c r="FF2" s="316"/>
    </row>
    <row r="3" spans="137:162" ht="15" customHeight="1">
      <c r="EG3" s="316" t="s">
        <v>211</v>
      </c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</row>
    <row r="4" ht="12.75" customHeight="1"/>
    <row r="5" spans="131:166" ht="37.5" customHeight="1">
      <c r="EA5" s="313"/>
      <c r="EB5" s="313"/>
      <c r="EC5" s="446" t="s">
        <v>0</v>
      </c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62"/>
      <c r="FH5" s="62"/>
      <c r="FI5" s="62"/>
      <c r="FJ5" s="62"/>
    </row>
    <row r="6" spans="131:166" ht="18.75" customHeight="1">
      <c r="EA6" s="313"/>
      <c r="EB6" s="446" t="s">
        <v>1</v>
      </c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7"/>
      <c r="FH6" s="447"/>
      <c r="FI6" s="447"/>
      <c r="FJ6" s="447"/>
    </row>
    <row r="7" spans="131:166" ht="15" customHeight="1">
      <c r="EA7" s="473" t="s">
        <v>2</v>
      </c>
      <c r="EB7" s="473"/>
      <c r="EC7" s="473"/>
      <c r="ED7" s="473"/>
      <c r="EE7" s="473"/>
      <c r="EF7" s="473"/>
      <c r="EG7" s="473"/>
      <c r="EH7" s="473"/>
      <c r="EI7" s="473"/>
      <c r="EJ7" s="473"/>
      <c r="EK7" s="473"/>
      <c r="EL7" s="473"/>
      <c r="EM7" s="473"/>
      <c r="EN7" s="473"/>
      <c r="EO7" s="473"/>
      <c r="EP7" s="473"/>
      <c r="EQ7" s="473"/>
      <c r="ER7" s="473"/>
      <c r="ES7" s="473"/>
      <c r="ET7" s="473"/>
      <c r="EU7" s="473"/>
      <c r="EV7" s="473"/>
      <c r="EW7" s="473"/>
      <c r="EX7" s="473"/>
      <c r="EY7" s="473"/>
      <c r="EZ7" s="473"/>
      <c r="FA7" s="473"/>
      <c r="FB7" s="473"/>
      <c r="FC7" s="473"/>
      <c r="FD7" s="473"/>
      <c r="FE7" s="473"/>
      <c r="FF7" s="473"/>
      <c r="FG7" s="474"/>
      <c r="FH7" s="474"/>
      <c r="FI7" s="474"/>
      <c r="FJ7" s="474"/>
    </row>
    <row r="8" spans="131:166" ht="18.75"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61"/>
      <c r="FH8" s="61"/>
      <c r="FI8" s="61"/>
      <c r="FJ8" s="61"/>
    </row>
    <row r="9" spans="132:166" ht="12.75"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475"/>
      <c r="FG9" s="476"/>
      <c r="FH9" s="476"/>
      <c r="FI9" s="476"/>
      <c r="FJ9" s="476"/>
    </row>
    <row r="10" spans="133:166" ht="15" customHeight="1">
      <c r="EC10" s="477" t="s">
        <v>3</v>
      </c>
      <c r="ED10" s="477"/>
      <c r="EE10" s="477"/>
      <c r="EF10" s="477"/>
      <c r="EG10" s="477"/>
      <c r="EH10" s="477"/>
      <c r="EI10" s="477"/>
      <c r="EJ10" s="477"/>
      <c r="EK10" s="477"/>
      <c r="EL10" s="477"/>
      <c r="EM10" s="477"/>
      <c r="EN10" s="477"/>
      <c r="EO10" s="477"/>
      <c r="EP10" s="477"/>
      <c r="EQ10" s="477"/>
      <c r="ER10" s="477"/>
      <c r="ES10" s="477"/>
      <c r="ET10" s="477"/>
      <c r="EU10" s="477"/>
      <c r="EV10" s="477"/>
      <c r="EW10" s="477"/>
      <c r="EX10" s="477"/>
      <c r="EY10" s="477"/>
      <c r="EZ10" s="477"/>
      <c r="FA10" s="477"/>
      <c r="FB10" s="477"/>
      <c r="FC10" s="477"/>
      <c r="FD10" s="477"/>
      <c r="FE10" s="477"/>
      <c r="FF10" s="477"/>
      <c r="FG10" s="63"/>
      <c r="FH10" s="63"/>
      <c r="FI10" s="63"/>
      <c r="FJ10" s="63"/>
    </row>
    <row r="11" spans="133:166" ht="15" customHeight="1">
      <c r="EC11" s="316" t="s">
        <v>212</v>
      </c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6"/>
      <c r="EW11" s="316"/>
      <c r="EX11" s="316"/>
      <c r="EY11" s="316"/>
      <c r="EZ11" s="316"/>
      <c r="FA11" s="316"/>
      <c r="FB11" s="316"/>
      <c r="FC11" s="316"/>
      <c r="FD11" s="316"/>
      <c r="FE11" s="316"/>
      <c r="FF11" s="316"/>
      <c r="FG11" s="64"/>
      <c r="FH11" s="64"/>
      <c r="FI11" s="64"/>
      <c r="FJ11" s="64"/>
    </row>
    <row r="12" spans="162:166" ht="11.25">
      <c r="FF12" s="3" t="s">
        <v>6</v>
      </c>
      <c r="FJ12" s="87"/>
    </row>
    <row r="13" spans="1:162" ht="21" thickBot="1">
      <c r="A13" s="448" t="s">
        <v>536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8"/>
      <c r="DQ13" s="448"/>
      <c r="DR13" s="448"/>
      <c r="DS13" s="448"/>
      <c r="DT13" s="448"/>
      <c r="DU13" s="448"/>
      <c r="DV13" s="448"/>
      <c r="DW13" s="448"/>
      <c r="DX13" s="448"/>
      <c r="DY13" s="448"/>
      <c r="DZ13" s="448"/>
      <c r="EA13" s="448"/>
      <c r="EB13" s="448"/>
      <c r="EC13" s="448"/>
      <c r="ED13" s="448"/>
      <c r="EE13" s="448"/>
      <c r="EF13" s="448"/>
      <c r="EG13" s="448"/>
      <c r="EH13" s="448"/>
      <c r="EI13" s="448"/>
      <c r="EJ13" s="448"/>
      <c r="EK13" s="448"/>
      <c r="EL13" s="448"/>
      <c r="EM13" s="448"/>
      <c r="EN13" s="448"/>
      <c r="EO13" s="448"/>
      <c r="EP13" s="448"/>
      <c r="EQ13" s="448"/>
      <c r="ER13" s="448"/>
      <c r="ES13" s="448"/>
      <c r="ET13" s="448"/>
      <c r="EU13" s="448"/>
      <c r="EV13" s="448"/>
      <c r="EW13" s="448"/>
      <c r="EX13" s="448"/>
      <c r="EY13" s="448"/>
      <c r="EZ13" s="448"/>
      <c r="FA13" s="448"/>
      <c r="FB13" s="448"/>
      <c r="FC13" s="448"/>
      <c r="FD13" s="448"/>
      <c r="FE13" s="448"/>
      <c r="FF13" s="448"/>
    </row>
    <row r="14" spans="1:162" ht="21" thickBo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</row>
    <row r="15" spans="1:162" ht="60" customHeight="1">
      <c r="A15" s="449" t="s">
        <v>7</v>
      </c>
      <c r="B15" s="450"/>
      <c r="C15" s="450"/>
      <c r="D15" s="450"/>
      <c r="E15" s="451"/>
      <c r="F15" s="458" t="s">
        <v>8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1"/>
      <c r="AF15" s="458" t="s">
        <v>9</v>
      </c>
      <c r="AG15" s="450"/>
      <c r="AH15" s="450"/>
      <c r="AI15" s="450"/>
      <c r="AJ15" s="450"/>
      <c r="AK15" s="450"/>
      <c r="AL15" s="450"/>
      <c r="AM15" s="450"/>
      <c r="AN15" s="450"/>
      <c r="AO15" s="451"/>
      <c r="AP15" s="458" t="s">
        <v>10</v>
      </c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1"/>
      <c r="BG15" s="458" t="s">
        <v>11</v>
      </c>
      <c r="BH15" s="450"/>
      <c r="BI15" s="450"/>
      <c r="BJ15" s="450"/>
      <c r="BK15" s="450"/>
      <c r="BL15" s="450"/>
      <c r="BM15" s="450"/>
      <c r="BN15" s="450"/>
      <c r="BO15" s="450"/>
      <c r="BP15" s="451"/>
      <c r="BQ15" s="458" t="s">
        <v>12</v>
      </c>
      <c r="BR15" s="450"/>
      <c r="BS15" s="450"/>
      <c r="BT15" s="450"/>
      <c r="BU15" s="450"/>
      <c r="BV15" s="450"/>
      <c r="BW15" s="450"/>
      <c r="BX15" s="450"/>
      <c r="BY15" s="450"/>
      <c r="BZ15" s="451"/>
      <c r="CA15" s="458" t="s">
        <v>13</v>
      </c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1"/>
      <c r="CO15" s="458" t="s">
        <v>14</v>
      </c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1"/>
      <c r="DC15" s="464" t="s">
        <v>15</v>
      </c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5"/>
      <c r="EK15" s="464" t="s">
        <v>16</v>
      </c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6"/>
    </row>
    <row r="16" spans="1:162" ht="51.75" customHeight="1">
      <c r="A16" s="452"/>
      <c r="B16" s="453"/>
      <c r="C16" s="453"/>
      <c r="D16" s="453"/>
      <c r="E16" s="454"/>
      <c r="F16" s="459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4"/>
      <c r="AF16" s="461"/>
      <c r="AG16" s="462"/>
      <c r="AH16" s="462"/>
      <c r="AI16" s="462"/>
      <c r="AJ16" s="462"/>
      <c r="AK16" s="462"/>
      <c r="AL16" s="462"/>
      <c r="AM16" s="462"/>
      <c r="AN16" s="462"/>
      <c r="AO16" s="463"/>
      <c r="AP16" s="461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3"/>
      <c r="BG16" s="459"/>
      <c r="BH16" s="453"/>
      <c r="BI16" s="453"/>
      <c r="BJ16" s="453"/>
      <c r="BK16" s="453"/>
      <c r="BL16" s="453"/>
      <c r="BM16" s="453"/>
      <c r="BN16" s="453"/>
      <c r="BO16" s="453"/>
      <c r="BP16" s="454"/>
      <c r="BQ16" s="459"/>
      <c r="BR16" s="453"/>
      <c r="BS16" s="453"/>
      <c r="BT16" s="453"/>
      <c r="BU16" s="453"/>
      <c r="BV16" s="453"/>
      <c r="BW16" s="453"/>
      <c r="BX16" s="453"/>
      <c r="BY16" s="453"/>
      <c r="BZ16" s="454"/>
      <c r="CA16" s="461"/>
      <c r="CB16" s="462"/>
      <c r="CC16" s="462"/>
      <c r="CD16" s="462"/>
      <c r="CE16" s="462"/>
      <c r="CF16" s="462"/>
      <c r="CG16" s="462"/>
      <c r="CH16" s="462"/>
      <c r="CI16" s="462"/>
      <c r="CJ16" s="462"/>
      <c r="CK16" s="462"/>
      <c r="CL16" s="462"/>
      <c r="CM16" s="462"/>
      <c r="CN16" s="463"/>
      <c r="CO16" s="461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2"/>
      <c r="DA16" s="462"/>
      <c r="DB16" s="463"/>
      <c r="DC16" s="467" t="s">
        <v>452</v>
      </c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9"/>
      <c r="DT16" s="467" t="s">
        <v>435</v>
      </c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9"/>
      <c r="EK16" s="467" t="s">
        <v>451</v>
      </c>
      <c r="EL16" s="468"/>
      <c r="EM16" s="468"/>
      <c r="EN16" s="468"/>
      <c r="EO16" s="468"/>
      <c r="EP16" s="468"/>
      <c r="EQ16" s="468"/>
      <c r="ER16" s="468"/>
      <c r="ES16" s="468"/>
      <c r="ET16" s="469"/>
      <c r="EU16" s="467" t="s">
        <v>435</v>
      </c>
      <c r="EV16" s="468"/>
      <c r="EW16" s="468"/>
      <c r="EX16" s="468"/>
      <c r="EY16" s="468"/>
      <c r="EZ16" s="468"/>
      <c r="FA16" s="468"/>
      <c r="FB16" s="468"/>
      <c r="FC16" s="468"/>
      <c r="FD16" s="468"/>
      <c r="FE16" s="468"/>
      <c r="FF16" s="478"/>
    </row>
    <row r="17" spans="1:162" ht="39.75" customHeight="1" thickBot="1">
      <c r="A17" s="455"/>
      <c r="B17" s="456"/>
      <c r="C17" s="456"/>
      <c r="D17" s="456"/>
      <c r="E17" s="457"/>
      <c r="F17" s="460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7"/>
      <c r="AF17" s="440" t="s">
        <v>17</v>
      </c>
      <c r="AG17" s="441"/>
      <c r="AH17" s="441"/>
      <c r="AI17" s="441"/>
      <c r="AJ17" s="441"/>
      <c r="AK17" s="441"/>
      <c r="AL17" s="441"/>
      <c r="AM17" s="441"/>
      <c r="AN17" s="441"/>
      <c r="AO17" s="442"/>
      <c r="AP17" s="437" t="s">
        <v>18</v>
      </c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9"/>
      <c r="BG17" s="460"/>
      <c r="BH17" s="456"/>
      <c r="BI17" s="456"/>
      <c r="BJ17" s="456"/>
      <c r="BK17" s="456"/>
      <c r="BL17" s="456"/>
      <c r="BM17" s="456"/>
      <c r="BN17" s="456"/>
      <c r="BO17" s="456"/>
      <c r="BP17" s="457"/>
      <c r="BQ17" s="460"/>
      <c r="BR17" s="456"/>
      <c r="BS17" s="456"/>
      <c r="BT17" s="456"/>
      <c r="BU17" s="456"/>
      <c r="BV17" s="456"/>
      <c r="BW17" s="456"/>
      <c r="BX17" s="456"/>
      <c r="BY17" s="456"/>
      <c r="BZ17" s="457"/>
      <c r="CA17" s="440" t="s">
        <v>19</v>
      </c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2"/>
      <c r="CO17" s="440" t="s">
        <v>19</v>
      </c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2"/>
      <c r="DC17" s="437" t="s">
        <v>18</v>
      </c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9"/>
      <c r="DT17" s="437" t="s">
        <v>18</v>
      </c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9"/>
      <c r="EK17" s="437" t="s">
        <v>19</v>
      </c>
      <c r="EL17" s="438"/>
      <c r="EM17" s="438"/>
      <c r="EN17" s="438"/>
      <c r="EO17" s="438"/>
      <c r="EP17" s="438"/>
      <c r="EQ17" s="438"/>
      <c r="ER17" s="438"/>
      <c r="ES17" s="438"/>
      <c r="ET17" s="439"/>
      <c r="EU17" s="440" t="s">
        <v>19</v>
      </c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79"/>
    </row>
    <row r="18" spans="1:162" s="5" customFormat="1" ht="66" customHeight="1">
      <c r="A18" s="424"/>
      <c r="B18" s="425"/>
      <c r="C18" s="425"/>
      <c r="D18" s="425"/>
      <c r="E18" s="426"/>
      <c r="F18" s="427" t="s">
        <v>20</v>
      </c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9"/>
      <c r="AF18" s="430"/>
      <c r="AG18" s="431"/>
      <c r="AH18" s="431"/>
      <c r="AI18" s="431"/>
      <c r="AJ18" s="431"/>
      <c r="AK18" s="431"/>
      <c r="AL18" s="431"/>
      <c r="AM18" s="431"/>
      <c r="AN18" s="431"/>
      <c r="AO18" s="432"/>
      <c r="AP18" s="433" t="s">
        <v>543</v>
      </c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5"/>
      <c r="BG18" s="430"/>
      <c r="BH18" s="431"/>
      <c r="BI18" s="431"/>
      <c r="BJ18" s="431"/>
      <c r="BK18" s="431"/>
      <c r="BL18" s="431"/>
      <c r="BM18" s="431"/>
      <c r="BN18" s="431"/>
      <c r="BO18" s="431"/>
      <c r="BP18" s="432"/>
      <c r="BQ18" s="430"/>
      <c r="BR18" s="431"/>
      <c r="BS18" s="431"/>
      <c r="BT18" s="431"/>
      <c r="BU18" s="431"/>
      <c r="BV18" s="431"/>
      <c r="BW18" s="431"/>
      <c r="BX18" s="431"/>
      <c r="BY18" s="431"/>
      <c r="BZ18" s="432"/>
      <c r="CA18" s="436">
        <f>CA19+CA33</f>
        <v>230.98200000000003</v>
      </c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2"/>
      <c r="CO18" s="436">
        <f>CO19+CO33</f>
        <v>166.77100000000002</v>
      </c>
      <c r="CP18" s="431"/>
      <c r="CQ18" s="431"/>
      <c r="CR18" s="431"/>
      <c r="CS18" s="431"/>
      <c r="CT18" s="431"/>
      <c r="CU18" s="431"/>
      <c r="CV18" s="431"/>
      <c r="CW18" s="431"/>
      <c r="CX18" s="431"/>
      <c r="CY18" s="431"/>
      <c r="CZ18" s="431"/>
      <c r="DA18" s="431"/>
      <c r="DB18" s="432"/>
      <c r="DC18" s="443" t="s">
        <v>454</v>
      </c>
      <c r="DD18" s="444"/>
      <c r="DE18" s="444"/>
      <c r="DF18" s="444"/>
      <c r="DG18" s="444"/>
      <c r="DH18" s="444"/>
      <c r="DI18" s="444"/>
      <c r="DJ18" s="444"/>
      <c r="DK18" s="444"/>
      <c r="DL18" s="444"/>
      <c r="DM18" s="444"/>
      <c r="DN18" s="444"/>
      <c r="DO18" s="444"/>
      <c r="DP18" s="444"/>
      <c r="DQ18" s="444"/>
      <c r="DR18" s="444"/>
      <c r="DS18" s="445"/>
      <c r="DT18" s="443" t="str">
        <f>DC18</f>
        <v>20 км/14,52 МВА</v>
      </c>
      <c r="DU18" s="444"/>
      <c r="DV18" s="444"/>
      <c r="DW18" s="444"/>
      <c r="DX18" s="444"/>
      <c r="DY18" s="444"/>
      <c r="DZ18" s="444"/>
      <c r="EA18" s="444"/>
      <c r="EB18" s="444"/>
      <c r="EC18" s="444"/>
      <c r="ED18" s="444"/>
      <c r="EE18" s="444"/>
      <c r="EF18" s="444"/>
      <c r="EG18" s="444"/>
      <c r="EH18" s="444"/>
      <c r="EI18" s="444"/>
      <c r="EJ18" s="445"/>
      <c r="EK18" s="436">
        <f>EK19+EK33</f>
        <v>112.2175</v>
      </c>
      <c r="EL18" s="480"/>
      <c r="EM18" s="480"/>
      <c r="EN18" s="480"/>
      <c r="EO18" s="480"/>
      <c r="EP18" s="480"/>
      <c r="EQ18" s="480"/>
      <c r="ER18" s="480"/>
      <c r="ES18" s="480"/>
      <c r="ET18" s="481"/>
      <c r="EU18" s="470">
        <f>EU19+EU33</f>
        <v>112.2175</v>
      </c>
      <c r="EV18" s="471"/>
      <c r="EW18" s="471"/>
      <c r="EX18" s="471"/>
      <c r="EY18" s="471"/>
      <c r="EZ18" s="471"/>
      <c r="FA18" s="471"/>
      <c r="FB18" s="471"/>
      <c r="FC18" s="471"/>
      <c r="FD18" s="471"/>
      <c r="FE18" s="471"/>
      <c r="FF18" s="472"/>
    </row>
    <row r="19" spans="1:162" s="5" customFormat="1" ht="39.75" customHeight="1">
      <c r="A19" s="348" t="s">
        <v>21</v>
      </c>
      <c r="B19" s="349"/>
      <c r="C19" s="349"/>
      <c r="D19" s="349"/>
      <c r="E19" s="350"/>
      <c r="F19" s="351" t="s">
        <v>22</v>
      </c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3"/>
      <c r="AF19" s="354"/>
      <c r="AG19" s="355"/>
      <c r="AH19" s="355"/>
      <c r="AI19" s="355"/>
      <c r="AJ19" s="355"/>
      <c r="AK19" s="355"/>
      <c r="AL19" s="355"/>
      <c r="AM19" s="355"/>
      <c r="AN19" s="355"/>
      <c r="AO19" s="356"/>
      <c r="AP19" s="354" t="str">
        <f>AP20</f>
        <v>32 МВА</v>
      </c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6"/>
      <c r="BG19" s="354"/>
      <c r="BH19" s="355"/>
      <c r="BI19" s="355"/>
      <c r="BJ19" s="355"/>
      <c r="BK19" s="355"/>
      <c r="BL19" s="355"/>
      <c r="BM19" s="355"/>
      <c r="BN19" s="355"/>
      <c r="BO19" s="355"/>
      <c r="BP19" s="356"/>
      <c r="BQ19" s="354"/>
      <c r="BR19" s="355"/>
      <c r="BS19" s="355"/>
      <c r="BT19" s="355"/>
      <c r="BU19" s="355"/>
      <c r="BV19" s="355"/>
      <c r="BW19" s="355"/>
      <c r="BX19" s="355"/>
      <c r="BY19" s="355"/>
      <c r="BZ19" s="356"/>
      <c r="CA19" s="344">
        <f>CA20+CA28+CA24</f>
        <v>206.32000000000002</v>
      </c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6"/>
      <c r="CO19" s="344">
        <f>CO20</f>
        <v>166.77100000000002</v>
      </c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6"/>
      <c r="DC19" s="388" t="str">
        <f>DC20</f>
        <v>12 МВА</v>
      </c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90"/>
      <c r="DT19" s="388" t="str">
        <f>DC19</f>
        <v>12 МВА</v>
      </c>
      <c r="DU19" s="389"/>
      <c r="DV19" s="389"/>
      <c r="DW19" s="389"/>
      <c r="DX19" s="389"/>
      <c r="DY19" s="389"/>
      <c r="DZ19" s="389"/>
      <c r="EA19" s="389"/>
      <c r="EB19" s="389"/>
      <c r="EC19" s="389"/>
      <c r="ED19" s="389"/>
      <c r="EE19" s="389"/>
      <c r="EF19" s="389"/>
      <c r="EG19" s="389"/>
      <c r="EH19" s="389"/>
      <c r="EI19" s="389"/>
      <c r="EJ19" s="390"/>
      <c r="EK19" s="344">
        <f>EK20</f>
        <v>87.5555</v>
      </c>
      <c r="EL19" s="345"/>
      <c r="EM19" s="345"/>
      <c r="EN19" s="345"/>
      <c r="EO19" s="345"/>
      <c r="EP19" s="345"/>
      <c r="EQ19" s="345"/>
      <c r="ER19" s="345"/>
      <c r="ES19" s="345"/>
      <c r="ET19" s="347"/>
      <c r="EU19" s="344">
        <f>EU20</f>
        <v>87.5555</v>
      </c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  <c r="FF19" s="346"/>
    </row>
    <row r="20" spans="1:162" s="5" customFormat="1" ht="39.75" customHeight="1">
      <c r="A20" s="348" t="s">
        <v>23</v>
      </c>
      <c r="B20" s="349"/>
      <c r="C20" s="349"/>
      <c r="D20" s="349"/>
      <c r="E20" s="350"/>
      <c r="F20" s="351" t="s">
        <v>24</v>
      </c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3"/>
      <c r="AF20" s="354"/>
      <c r="AG20" s="355"/>
      <c r="AH20" s="355"/>
      <c r="AI20" s="355"/>
      <c r="AJ20" s="355"/>
      <c r="AK20" s="355"/>
      <c r="AL20" s="355"/>
      <c r="AM20" s="355"/>
      <c r="AN20" s="355"/>
      <c r="AO20" s="356"/>
      <c r="AP20" s="354" t="str">
        <f>AP21</f>
        <v>32 МВА</v>
      </c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6"/>
      <c r="BG20" s="354"/>
      <c r="BH20" s="355"/>
      <c r="BI20" s="355"/>
      <c r="BJ20" s="355"/>
      <c r="BK20" s="355"/>
      <c r="BL20" s="355"/>
      <c r="BM20" s="355"/>
      <c r="BN20" s="355"/>
      <c r="BO20" s="355"/>
      <c r="BP20" s="356"/>
      <c r="BQ20" s="354"/>
      <c r="BR20" s="355"/>
      <c r="BS20" s="355"/>
      <c r="BT20" s="355"/>
      <c r="BU20" s="355"/>
      <c r="BV20" s="355"/>
      <c r="BW20" s="355"/>
      <c r="BX20" s="355"/>
      <c r="BY20" s="355"/>
      <c r="BZ20" s="356"/>
      <c r="CA20" s="344">
        <f>CA21+CA22+CA23</f>
        <v>206.32000000000002</v>
      </c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6"/>
      <c r="CO20" s="344">
        <f>CO21</f>
        <v>166.77100000000002</v>
      </c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6"/>
      <c r="DC20" s="388" t="str">
        <f>DC21</f>
        <v>12 МВА</v>
      </c>
      <c r="DD20" s="389"/>
      <c r="DE20" s="389"/>
      <c r="DF20" s="389"/>
      <c r="DG20" s="389"/>
      <c r="DH20" s="389"/>
      <c r="DI20" s="389"/>
      <c r="DJ20" s="389"/>
      <c r="DK20" s="389"/>
      <c r="DL20" s="389"/>
      <c r="DM20" s="389"/>
      <c r="DN20" s="389"/>
      <c r="DO20" s="389"/>
      <c r="DP20" s="389"/>
      <c r="DQ20" s="389"/>
      <c r="DR20" s="389"/>
      <c r="DS20" s="390"/>
      <c r="DT20" s="388" t="str">
        <f>DC20</f>
        <v>12 МВА</v>
      </c>
      <c r="DU20" s="389"/>
      <c r="DV20" s="389"/>
      <c r="DW20" s="389"/>
      <c r="DX20" s="389"/>
      <c r="DY20" s="389"/>
      <c r="DZ20" s="389"/>
      <c r="EA20" s="389"/>
      <c r="EB20" s="389"/>
      <c r="EC20" s="389"/>
      <c r="ED20" s="389"/>
      <c r="EE20" s="389"/>
      <c r="EF20" s="389"/>
      <c r="EG20" s="389"/>
      <c r="EH20" s="389"/>
      <c r="EI20" s="389"/>
      <c r="EJ20" s="390"/>
      <c r="EK20" s="344">
        <f>EK21+EK23+EK22</f>
        <v>87.5555</v>
      </c>
      <c r="EL20" s="345"/>
      <c r="EM20" s="345"/>
      <c r="EN20" s="345"/>
      <c r="EO20" s="345"/>
      <c r="EP20" s="345"/>
      <c r="EQ20" s="345"/>
      <c r="ER20" s="345"/>
      <c r="ES20" s="345"/>
      <c r="ET20" s="347"/>
      <c r="EU20" s="344">
        <f>EU21+EU22+EU23</f>
        <v>87.5555</v>
      </c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  <c r="FF20" s="346"/>
    </row>
    <row r="21" spans="1:162" s="6" customFormat="1" ht="39.75" customHeight="1">
      <c r="A21" s="369" t="s">
        <v>213</v>
      </c>
      <c r="B21" s="370"/>
      <c r="C21" s="370"/>
      <c r="D21" s="370"/>
      <c r="E21" s="371"/>
      <c r="F21" s="421" t="s">
        <v>453</v>
      </c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3"/>
      <c r="AF21" s="375" t="s">
        <v>25</v>
      </c>
      <c r="AG21" s="376"/>
      <c r="AH21" s="376"/>
      <c r="AI21" s="376"/>
      <c r="AJ21" s="376"/>
      <c r="AK21" s="376"/>
      <c r="AL21" s="376"/>
      <c r="AM21" s="376"/>
      <c r="AN21" s="376"/>
      <c r="AO21" s="377"/>
      <c r="AP21" s="375" t="s">
        <v>73</v>
      </c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7"/>
      <c r="BG21" s="375">
        <v>2016</v>
      </c>
      <c r="BH21" s="376"/>
      <c r="BI21" s="376"/>
      <c r="BJ21" s="376"/>
      <c r="BK21" s="376"/>
      <c r="BL21" s="376"/>
      <c r="BM21" s="376"/>
      <c r="BN21" s="376"/>
      <c r="BO21" s="376"/>
      <c r="BP21" s="377"/>
      <c r="BQ21" s="375">
        <v>2019</v>
      </c>
      <c r="BR21" s="376"/>
      <c r="BS21" s="376"/>
      <c r="BT21" s="376"/>
      <c r="BU21" s="376"/>
      <c r="BV21" s="376"/>
      <c r="BW21" s="376"/>
      <c r="BX21" s="376"/>
      <c r="BY21" s="376"/>
      <c r="BZ21" s="377"/>
      <c r="CA21" s="360">
        <v>203.02</v>
      </c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2"/>
      <c r="CO21" s="360">
        <f>CA21-36.249</f>
        <v>166.77100000000002</v>
      </c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2"/>
      <c r="DC21" s="418" t="s">
        <v>436</v>
      </c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19"/>
      <c r="DQ21" s="419"/>
      <c r="DR21" s="419"/>
      <c r="DS21" s="420"/>
      <c r="DT21" s="418" t="str">
        <f>DC21</f>
        <v>12 МВА</v>
      </c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19"/>
      <c r="EG21" s="419"/>
      <c r="EH21" s="419"/>
      <c r="EI21" s="419"/>
      <c r="EJ21" s="420"/>
      <c r="EK21" s="360">
        <f>85.756-1.5</f>
        <v>84.256</v>
      </c>
      <c r="EL21" s="361"/>
      <c r="EM21" s="361"/>
      <c r="EN21" s="361"/>
      <c r="EO21" s="361"/>
      <c r="EP21" s="361"/>
      <c r="EQ21" s="361"/>
      <c r="ER21" s="361"/>
      <c r="ES21" s="361"/>
      <c r="ET21" s="362"/>
      <c r="EU21" s="360">
        <f>EK21</f>
        <v>84.256</v>
      </c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84"/>
    </row>
    <row r="22" spans="1:162" s="6" customFormat="1" ht="88.5" customHeight="1">
      <c r="A22" s="369" t="s">
        <v>244</v>
      </c>
      <c r="B22" s="370"/>
      <c r="C22" s="370"/>
      <c r="D22" s="370"/>
      <c r="E22" s="371"/>
      <c r="F22" s="421" t="s">
        <v>206</v>
      </c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3"/>
      <c r="AF22" s="375" t="s">
        <v>455</v>
      </c>
      <c r="AG22" s="376"/>
      <c r="AH22" s="376"/>
      <c r="AI22" s="376"/>
      <c r="AJ22" s="376"/>
      <c r="AK22" s="376"/>
      <c r="AL22" s="376"/>
      <c r="AM22" s="376"/>
      <c r="AN22" s="376"/>
      <c r="AO22" s="377"/>
      <c r="AP22" s="375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7"/>
      <c r="BG22" s="375">
        <v>2018</v>
      </c>
      <c r="BH22" s="376"/>
      <c r="BI22" s="376"/>
      <c r="BJ22" s="376"/>
      <c r="BK22" s="376"/>
      <c r="BL22" s="376"/>
      <c r="BM22" s="376"/>
      <c r="BN22" s="376"/>
      <c r="BO22" s="376"/>
      <c r="BP22" s="377"/>
      <c r="BQ22" s="375">
        <v>2018</v>
      </c>
      <c r="BR22" s="376"/>
      <c r="BS22" s="376"/>
      <c r="BT22" s="376"/>
      <c r="BU22" s="376"/>
      <c r="BV22" s="376"/>
      <c r="BW22" s="376"/>
      <c r="BX22" s="376"/>
      <c r="BY22" s="376"/>
      <c r="BZ22" s="377"/>
      <c r="CA22" s="360">
        <v>1.5</v>
      </c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2"/>
      <c r="CO22" s="360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2"/>
      <c r="DC22" s="418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20"/>
      <c r="DT22" s="418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20"/>
      <c r="EK22" s="360">
        <v>1.5</v>
      </c>
      <c r="EL22" s="361"/>
      <c r="EM22" s="361"/>
      <c r="EN22" s="361"/>
      <c r="EO22" s="361"/>
      <c r="EP22" s="361"/>
      <c r="EQ22" s="361"/>
      <c r="ER22" s="361"/>
      <c r="ES22" s="361"/>
      <c r="ET22" s="362"/>
      <c r="EU22" s="360">
        <f>EK22</f>
        <v>1.5</v>
      </c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84"/>
    </row>
    <row r="23" spans="1:162" s="6" customFormat="1" ht="142.5" customHeight="1">
      <c r="A23" s="369" t="s">
        <v>357</v>
      </c>
      <c r="B23" s="370"/>
      <c r="C23" s="370"/>
      <c r="D23" s="370"/>
      <c r="E23" s="371"/>
      <c r="F23" s="421" t="s">
        <v>542</v>
      </c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3"/>
      <c r="AF23" s="375" t="s">
        <v>25</v>
      </c>
      <c r="AG23" s="376"/>
      <c r="AH23" s="376"/>
      <c r="AI23" s="376"/>
      <c r="AJ23" s="376"/>
      <c r="AK23" s="376"/>
      <c r="AL23" s="376"/>
      <c r="AM23" s="376"/>
      <c r="AN23" s="376"/>
      <c r="AO23" s="377"/>
      <c r="AP23" s="375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7"/>
      <c r="BG23" s="375">
        <v>2018</v>
      </c>
      <c r="BH23" s="376"/>
      <c r="BI23" s="376"/>
      <c r="BJ23" s="376"/>
      <c r="BK23" s="376"/>
      <c r="BL23" s="376"/>
      <c r="BM23" s="376"/>
      <c r="BN23" s="376"/>
      <c r="BO23" s="376"/>
      <c r="BP23" s="377"/>
      <c r="BQ23" s="375">
        <v>2018</v>
      </c>
      <c r="BR23" s="376"/>
      <c r="BS23" s="376"/>
      <c r="BT23" s="376"/>
      <c r="BU23" s="376"/>
      <c r="BV23" s="376"/>
      <c r="BW23" s="376"/>
      <c r="BX23" s="376"/>
      <c r="BY23" s="376"/>
      <c r="BZ23" s="377"/>
      <c r="CA23" s="360">
        <v>1.8</v>
      </c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2"/>
      <c r="CO23" s="360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2"/>
      <c r="DC23" s="418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20"/>
      <c r="DT23" s="418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20"/>
      <c r="EK23" s="360">
        <v>1.7995</v>
      </c>
      <c r="EL23" s="361"/>
      <c r="EM23" s="361"/>
      <c r="EN23" s="361"/>
      <c r="EO23" s="361"/>
      <c r="EP23" s="361"/>
      <c r="EQ23" s="361"/>
      <c r="ER23" s="361"/>
      <c r="ES23" s="361"/>
      <c r="ET23" s="362"/>
      <c r="EU23" s="360">
        <f>EK23</f>
        <v>1.7995</v>
      </c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84"/>
    </row>
    <row r="24" spans="1:162" s="5" customFormat="1" ht="39.75" customHeight="1">
      <c r="A24" s="348" t="s">
        <v>26</v>
      </c>
      <c r="B24" s="349"/>
      <c r="C24" s="349"/>
      <c r="D24" s="349"/>
      <c r="E24" s="350"/>
      <c r="F24" s="351" t="s">
        <v>27</v>
      </c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3"/>
      <c r="AF24" s="354"/>
      <c r="AG24" s="355"/>
      <c r="AH24" s="355"/>
      <c r="AI24" s="355"/>
      <c r="AJ24" s="355"/>
      <c r="AK24" s="355"/>
      <c r="AL24" s="355"/>
      <c r="AM24" s="355"/>
      <c r="AN24" s="355"/>
      <c r="AO24" s="356"/>
      <c r="AP24" s="354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6"/>
      <c r="BG24" s="354"/>
      <c r="BH24" s="355"/>
      <c r="BI24" s="355"/>
      <c r="BJ24" s="355"/>
      <c r="BK24" s="355"/>
      <c r="BL24" s="355"/>
      <c r="BM24" s="355"/>
      <c r="BN24" s="355"/>
      <c r="BO24" s="355"/>
      <c r="BP24" s="356"/>
      <c r="BQ24" s="354"/>
      <c r="BR24" s="355"/>
      <c r="BS24" s="355"/>
      <c r="BT24" s="355"/>
      <c r="BU24" s="355"/>
      <c r="BV24" s="355"/>
      <c r="BW24" s="355"/>
      <c r="BX24" s="355"/>
      <c r="BY24" s="355"/>
      <c r="BZ24" s="356"/>
      <c r="CA24" s="344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7"/>
      <c r="CO24" s="344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7"/>
      <c r="DC24" s="344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7"/>
      <c r="DT24" s="344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7"/>
      <c r="EK24" s="344"/>
      <c r="EL24" s="345"/>
      <c r="EM24" s="345"/>
      <c r="EN24" s="345"/>
      <c r="EO24" s="345"/>
      <c r="EP24" s="345"/>
      <c r="EQ24" s="345"/>
      <c r="ER24" s="345"/>
      <c r="ES24" s="345"/>
      <c r="ET24" s="347"/>
      <c r="EU24" s="344"/>
      <c r="EV24" s="345"/>
      <c r="EW24" s="345"/>
      <c r="EX24" s="345"/>
      <c r="EY24" s="345"/>
      <c r="EZ24" s="345"/>
      <c r="FA24" s="345"/>
      <c r="FB24" s="345"/>
      <c r="FC24" s="345"/>
      <c r="FD24" s="345"/>
      <c r="FE24" s="345"/>
      <c r="FF24" s="346"/>
    </row>
    <row r="25" spans="1:162" s="6" customFormat="1" ht="16.5" customHeight="1">
      <c r="A25" s="369"/>
      <c r="B25" s="370"/>
      <c r="C25" s="370"/>
      <c r="D25" s="370"/>
      <c r="E25" s="371"/>
      <c r="F25" s="372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4"/>
      <c r="AF25" s="375"/>
      <c r="AG25" s="376"/>
      <c r="AH25" s="376"/>
      <c r="AI25" s="376"/>
      <c r="AJ25" s="376"/>
      <c r="AK25" s="376"/>
      <c r="AL25" s="376"/>
      <c r="AM25" s="376"/>
      <c r="AN25" s="376"/>
      <c r="AO25" s="377"/>
      <c r="AP25" s="375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7"/>
      <c r="BG25" s="375"/>
      <c r="BH25" s="376"/>
      <c r="BI25" s="376"/>
      <c r="BJ25" s="376"/>
      <c r="BK25" s="376"/>
      <c r="BL25" s="376"/>
      <c r="BM25" s="376"/>
      <c r="BN25" s="376"/>
      <c r="BO25" s="376"/>
      <c r="BP25" s="377"/>
      <c r="BQ25" s="375"/>
      <c r="BR25" s="376"/>
      <c r="BS25" s="376"/>
      <c r="BT25" s="376"/>
      <c r="BU25" s="376"/>
      <c r="BV25" s="376"/>
      <c r="BW25" s="376"/>
      <c r="BX25" s="376"/>
      <c r="BY25" s="376"/>
      <c r="BZ25" s="377"/>
      <c r="CA25" s="360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2"/>
      <c r="CO25" s="360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2"/>
      <c r="DC25" s="394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6"/>
      <c r="DT25" s="394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6"/>
      <c r="EK25" s="360"/>
      <c r="EL25" s="361"/>
      <c r="EM25" s="361"/>
      <c r="EN25" s="361"/>
      <c r="EO25" s="361"/>
      <c r="EP25" s="361"/>
      <c r="EQ25" s="361"/>
      <c r="ER25" s="361"/>
      <c r="ES25" s="361"/>
      <c r="ET25" s="362"/>
      <c r="EU25" s="360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84"/>
    </row>
    <row r="26" spans="1:162" s="7" customFormat="1" ht="39.75" customHeight="1">
      <c r="A26" s="327" t="s">
        <v>28</v>
      </c>
      <c r="B26" s="328"/>
      <c r="C26" s="328"/>
      <c r="D26" s="328"/>
      <c r="E26" s="329"/>
      <c r="F26" s="330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2"/>
      <c r="AF26" s="333"/>
      <c r="AG26" s="334"/>
      <c r="AH26" s="334"/>
      <c r="AI26" s="334"/>
      <c r="AJ26" s="334"/>
      <c r="AK26" s="334"/>
      <c r="AL26" s="334"/>
      <c r="AM26" s="334"/>
      <c r="AN26" s="334"/>
      <c r="AO26" s="335"/>
      <c r="AP26" s="333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5"/>
      <c r="BG26" s="333"/>
      <c r="BH26" s="334"/>
      <c r="BI26" s="334"/>
      <c r="BJ26" s="334"/>
      <c r="BK26" s="334"/>
      <c r="BL26" s="334"/>
      <c r="BM26" s="334"/>
      <c r="BN26" s="334"/>
      <c r="BO26" s="334"/>
      <c r="BP26" s="335"/>
      <c r="BQ26" s="333"/>
      <c r="BR26" s="334"/>
      <c r="BS26" s="334"/>
      <c r="BT26" s="334"/>
      <c r="BU26" s="334"/>
      <c r="BV26" s="334"/>
      <c r="BW26" s="334"/>
      <c r="BX26" s="334"/>
      <c r="BY26" s="334"/>
      <c r="BZ26" s="335"/>
      <c r="CA26" s="339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1"/>
      <c r="CO26" s="339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1"/>
      <c r="DC26" s="339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1"/>
      <c r="DT26" s="339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1"/>
      <c r="EK26" s="339"/>
      <c r="EL26" s="340"/>
      <c r="EM26" s="340"/>
      <c r="EN26" s="340"/>
      <c r="EO26" s="340"/>
      <c r="EP26" s="340"/>
      <c r="EQ26" s="340"/>
      <c r="ER26" s="340"/>
      <c r="ES26" s="340"/>
      <c r="ET26" s="341"/>
      <c r="EU26" s="360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84"/>
    </row>
    <row r="27" spans="1:162" s="7" customFormat="1" ht="39.75" customHeight="1">
      <c r="A27" s="327" t="s">
        <v>29</v>
      </c>
      <c r="B27" s="328"/>
      <c r="C27" s="328"/>
      <c r="D27" s="328"/>
      <c r="E27" s="329"/>
      <c r="F27" s="330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2"/>
      <c r="AF27" s="333"/>
      <c r="AG27" s="334"/>
      <c r="AH27" s="334"/>
      <c r="AI27" s="334"/>
      <c r="AJ27" s="334"/>
      <c r="AK27" s="334"/>
      <c r="AL27" s="334"/>
      <c r="AM27" s="334"/>
      <c r="AN27" s="334"/>
      <c r="AO27" s="335"/>
      <c r="AP27" s="333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5"/>
      <c r="BG27" s="333"/>
      <c r="BH27" s="334"/>
      <c r="BI27" s="334"/>
      <c r="BJ27" s="334"/>
      <c r="BK27" s="334"/>
      <c r="BL27" s="334"/>
      <c r="BM27" s="334"/>
      <c r="BN27" s="334"/>
      <c r="BO27" s="334"/>
      <c r="BP27" s="335"/>
      <c r="BQ27" s="333"/>
      <c r="BR27" s="334"/>
      <c r="BS27" s="334"/>
      <c r="BT27" s="334"/>
      <c r="BU27" s="334"/>
      <c r="BV27" s="334"/>
      <c r="BW27" s="334"/>
      <c r="BX27" s="334"/>
      <c r="BY27" s="334"/>
      <c r="BZ27" s="335"/>
      <c r="CA27" s="339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1"/>
      <c r="CO27" s="339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1"/>
      <c r="DC27" s="339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1"/>
      <c r="DT27" s="339"/>
      <c r="DU27" s="340"/>
      <c r="DV27" s="340"/>
      <c r="DW27" s="340"/>
      <c r="DX27" s="340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1"/>
      <c r="EK27" s="339"/>
      <c r="EL27" s="340"/>
      <c r="EM27" s="340"/>
      <c r="EN27" s="340"/>
      <c r="EO27" s="340"/>
      <c r="EP27" s="340"/>
      <c r="EQ27" s="340"/>
      <c r="ER27" s="340"/>
      <c r="ES27" s="340"/>
      <c r="ET27" s="341"/>
      <c r="EU27" s="360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84"/>
    </row>
    <row r="28" spans="1:162" s="5" customFormat="1" ht="39.75" customHeight="1">
      <c r="A28" s="348" t="s">
        <v>30</v>
      </c>
      <c r="B28" s="349"/>
      <c r="C28" s="349"/>
      <c r="D28" s="349"/>
      <c r="E28" s="350"/>
      <c r="F28" s="351" t="s">
        <v>31</v>
      </c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3"/>
      <c r="AF28" s="354"/>
      <c r="AG28" s="355"/>
      <c r="AH28" s="355"/>
      <c r="AI28" s="355"/>
      <c r="AJ28" s="355"/>
      <c r="AK28" s="355"/>
      <c r="AL28" s="355"/>
      <c r="AM28" s="355"/>
      <c r="AN28" s="355"/>
      <c r="AO28" s="356"/>
      <c r="AP28" s="354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6"/>
      <c r="BG28" s="354"/>
      <c r="BH28" s="355"/>
      <c r="BI28" s="355"/>
      <c r="BJ28" s="355"/>
      <c r="BK28" s="355"/>
      <c r="BL28" s="355"/>
      <c r="BM28" s="355"/>
      <c r="BN28" s="355"/>
      <c r="BO28" s="355"/>
      <c r="BP28" s="356"/>
      <c r="BQ28" s="354"/>
      <c r="BR28" s="355"/>
      <c r="BS28" s="355"/>
      <c r="BT28" s="355"/>
      <c r="BU28" s="355"/>
      <c r="BV28" s="355"/>
      <c r="BW28" s="355"/>
      <c r="BX28" s="355"/>
      <c r="BY28" s="355"/>
      <c r="BZ28" s="356"/>
      <c r="CA28" s="344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7"/>
      <c r="CO28" s="344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7"/>
      <c r="DC28" s="415"/>
      <c r="DD28" s="416"/>
      <c r="DE28" s="416"/>
      <c r="DF28" s="416"/>
      <c r="DG28" s="416"/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7"/>
      <c r="DT28" s="415"/>
      <c r="DU28" s="416"/>
      <c r="DV28" s="416"/>
      <c r="DW28" s="416"/>
      <c r="DX28" s="416"/>
      <c r="DY28" s="416"/>
      <c r="DZ28" s="416"/>
      <c r="EA28" s="416"/>
      <c r="EB28" s="416"/>
      <c r="EC28" s="416"/>
      <c r="ED28" s="416"/>
      <c r="EE28" s="416"/>
      <c r="EF28" s="416"/>
      <c r="EG28" s="416"/>
      <c r="EH28" s="416"/>
      <c r="EI28" s="416"/>
      <c r="EJ28" s="417"/>
      <c r="EK28" s="344"/>
      <c r="EL28" s="345"/>
      <c r="EM28" s="345"/>
      <c r="EN28" s="345"/>
      <c r="EO28" s="345"/>
      <c r="EP28" s="345"/>
      <c r="EQ28" s="345"/>
      <c r="ER28" s="345"/>
      <c r="ES28" s="345"/>
      <c r="ET28" s="347"/>
      <c r="EU28" s="363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482"/>
    </row>
    <row r="29" spans="1:162" s="6" customFormat="1" ht="9.75" customHeight="1">
      <c r="A29" s="369"/>
      <c r="B29" s="370"/>
      <c r="C29" s="370"/>
      <c r="D29" s="370"/>
      <c r="E29" s="371"/>
      <c r="F29" s="372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4"/>
      <c r="AF29" s="412"/>
      <c r="AG29" s="413"/>
      <c r="AH29" s="413"/>
      <c r="AI29" s="413"/>
      <c r="AJ29" s="413"/>
      <c r="AK29" s="413"/>
      <c r="AL29" s="413"/>
      <c r="AM29" s="413"/>
      <c r="AN29" s="413"/>
      <c r="AO29" s="414"/>
      <c r="AP29" s="375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7"/>
      <c r="BG29" s="375"/>
      <c r="BH29" s="376"/>
      <c r="BI29" s="376"/>
      <c r="BJ29" s="376"/>
      <c r="BK29" s="376"/>
      <c r="BL29" s="376"/>
      <c r="BM29" s="376"/>
      <c r="BN29" s="376"/>
      <c r="BO29" s="376"/>
      <c r="BP29" s="377"/>
      <c r="BQ29" s="375"/>
      <c r="BR29" s="376"/>
      <c r="BS29" s="376"/>
      <c r="BT29" s="376"/>
      <c r="BU29" s="376"/>
      <c r="BV29" s="376"/>
      <c r="BW29" s="376"/>
      <c r="BX29" s="376"/>
      <c r="BY29" s="376"/>
      <c r="BZ29" s="377"/>
      <c r="CA29" s="360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2"/>
      <c r="CO29" s="360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2"/>
      <c r="DC29" s="357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9"/>
      <c r="DT29" s="357"/>
      <c r="DU29" s="358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8"/>
      <c r="EH29" s="358"/>
      <c r="EI29" s="358"/>
      <c r="EJ29" s="359"/>
      <c r="EK29" s="360"/>
      <c r="EL29" s="361"/>
      <c r="EM29" s="361"/>
      <c r="EN29" s="361"/>
      <c r="EO29" s="361"/>
      <c r="EP29" s="361"/>
      <c r="EQ29" s="361"/>
      <c r="ER29" s="361"/>
      <c r="ES29" s="361"/>
      <c r="ET29" s="362"/>
      <c r="EU29" s="360"/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84"/>
    </row>
    <row r="30" spans="1:162" s="5" customFormat="1" ht="59.25" customHeight="1">
      <c r="A30" s="348" t="s">
        <v>32</v>
      </c>
      <c r="B30" s="349"/>
      <c r="C30" s="349"/>
      <c r="D30" s="349"/>
      <c r="E30" s="350"/>
      <c r="F30" s="351" t="s">
        <v>33</v>
      </c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3"/>
      <c r="AF30" s="354"/>
      <c r="AG30" s="355"/>
      <c r="AH30" s="355"/>
      <c r="AI30" s="355"/>
      <c r="AJ30" s="355"/>
      <c r="AK30" s="355"/>
      <c r="AL30" s="355"/>
      <c r="AM30" s="355"/>
      <c r="AN30" s="355"/>
      <c r="AO30" s="356"/>
      <c r="AP30" s="354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6"/>
      <c r="BG30" s="354"/>
      <c r="BH30" s="355"/>
      <c r="BI30" s="355"/>
      <c r="BJ30" s="355"/>
      <c r="BK30" s="355"/>
      <c r="BL30" s="355"/>
      <c r="BM30" s="355"/>
      <c r="BN30" s="355"/>
      <c r="BO30" s="355"/>
      <c r="BP30" s="356"/>
      <c r="BQ30" s="354"/>
      <c r="BR30" s="355"/>
      <c r="BS30" s="355"/>
      <c r="BT30" s="355"/>
      <c r="BU30" s="355"/>
      <c r="BV30" s="355"/>
      <c r="BW30" s="355"/>
      <c r="BX30" s="355"/>
      <c r="BY30" s="355"/>
      <c r="BZ30" s="356"/>
      <c r="CA30" s="344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7"/>
      <c r="CO30" s="344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7"/>
      <c r="DC30" s="344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S30" s="347"/>
      <c r="DT30" s="344"/>
      <c r="DU30" s="345"/>
      <c r="DV30" s="345"/>
      <c r="DW30" s="345"/>
      <c r="DX30" s="345"/>
      <c r="DY30" s="345"/>
      <c r="DZ30" s="345"/>
      <c r="EA30" s="345"/>
      <c r="EB30" s="345"/>
      <c r="EC30" s="345"/>
      <c r="ED30" s="345"/>
      <c r="EE30" s="345"/>
      <c r="EF30" s="345"/>
      <c r="EG30" s="345"/>
      <c r="EH30" s="345"/>
      <c r="EI30" s="345"/>
      <c r="EJ30" s="347"/>
      <c r="EK30" s="344"/>
      <c r="EL30" s="345"/>
      <c r="EM30" s="345"/>
      <c r="EN30" s="345"/>
      <c r="EO30" s="345"/>
      <c r="EP30" s="345"/>
      <c r="EQ30" s="345"/>
      <c r="ER30" s="345"/>
      <c r="ES30" s="345"/>
      <c r="ET30" s="347"/>
      <c r="EU30" s="344"/>
      <c r="EV30" s="345"/>
      <c r="EW30" s="345"/>
      <c r="EX30" s="345"/>
      <c r="EY30" s="345"/>
      <c r="EZ30" s="345"/>
      <c r="FA30" s="345"/>
      <c r="FB30" s="345"/>
      <c r="FC30" s="345"/>
      <c r="FD30" s="345"/>
      <c r="FE30" s="345"/>
      <c r="FF30" s="346"/>
    </row>
    <row r="31" spans="1:162" s="7" customFormat="1" ht="39.75" customHeight="1">
      <c r="A31" s="327" t="s">
        <v>28</v>
      </c>
      <c r="B31" s="328"/>
      <c r="C31" s="328"/>
      <c r="D31" s="328"/>
      <c r="E31" s="329"/>
      <c r="F31" s="330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2"/>
      <c r="AF31" s="333"/>
      <c r="AG31" s="334"/>
      <c r="AH31" s="334"/>
      <c r="AI31" s="334"/>
      <c r="AJ31" s="334"/>
      <c r="AK31" s="334"/>
      <c r="AL31" s="334"/>
      <c r="AM31" s="334"/>
      <c r="AN31" s="334"/>
      <c r="AO31" s="335"/>
      <c r="AP31" s="333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5"/>
      <c r="BG31" s="333"/>
      <c r="BH31" s="334"/>
      <c r="BI31" s="334"/>
      <c r="BJ31" s="334"/>
      <c r="BK31" s="334"/>
      <c r="BL31" s="334"/>
      <c r="BM31" s="334"/>
      <c r="BN31" s="334"/>
      <c r="BO31" s="334"/>
      <c r="BP31" s="335"/>
      <c r="BQ31" s="333"/>
      <c r="BR31" s="334"/>
      <c r="BS31" s="334"/>
      <c r="BT31" s="334"/>
      <c r="BU31" s="334"/>
      <c r="BV31" s="334"/>
      <c r="BW31" s="334"/>
      <c r="BX31" s="334"/>
      <c r="BY31" s="334"/>
      <c r="BZ31" s="335"/>
      <c r="CA31" s="339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1"/>
      <c r="CO31" s="339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1"/>
      <c r="DC31" s="339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1"/>
      <c r="DT31" s="339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1"/>
      <c r="EK31" s="339"/>
      <c r="EL31" s="340"/>
      <c r="EM31" s="340"/>
      <c r="EN31" s="340"/>
      <c r="EO31" s="340"/>
      <c r="EP31" s="340"/>
      <c r="EQ31" s="340"/>
      <c r="ER31" s="340"/>
      <c r="ES31" s="340"/>
      <c r="ET31" s="341"/>
      <c r="EU31" s="339"/>
      <c r="EV31" s="340"/>
      <c r="EW31" s="340"/>
      <c r="EX31" s="340"/>
      <c r="EY31" s="340"/>
      <c r="EZ31" s="340"/>
      <c r="FA31" s="340"/>
      <c r="FB31" s="340"/>
      <c r="FC31" s="340"/>
      <c r="FD31" s="340"/>
      <c r="FE31" s="340"/>
      <c r="FF31" s="342"/>
    </row>
    <row r="32" spans="1:162" s="7" customFormat="1" ht="39.75" customHeight="1">
      <c r="A32" s="327" t="s">
        <v>29</v>
      </c>
      <c r="B32" s="328"/>
      <c r="C32" s="328"/>
      <c r="D32" s="328"/>
      <c r="E32" s="329"/>
      <c r="F32" s="330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2"/>
      <c r="AF32" s="333"/>
      <c r="AG32" s="334"/>
      <c r="AH32" s="334"/>
      <c r="AI32" s="334"/>
      <c r="AJ32" s="334"/>
      <c r="AK32" s="334"/>
      <c r="AL32" s="334"/>
      <c r="AM32" s="334"/>
      <c r="AN32" s="334"/>
      <c r="AO32" s="335"/>
      <c r="AP32" s="333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5"/>
      <c r="BG32" s="333"/>
      <c r="BH32" s="334"/>
      <c r="BI32" s="334"/>
      <c r="BJ32" s="334"/>
      <c r="BK32" s="334"/>
      <c r="BL32" s="334"/>
      <c r="BM32" s="334"/>
      <c r="BN32" s="334"/>
      <c r="BO32" s="334"/>
      <c r="BP32" s="335"/>
      <c r="BQ32" s="333"/>
      <c r="BR32" s="334"/>
      <c r="BS32" s="334"/>
      <c r="BT32" s="334"/>
      <c r="BU32" s="334"/>
      <c r="BV32" s="334"/>
      <c r="BW32" s="334"/>
      <c r="BX32" s="334"/>
      <c r="BY32" s="334"/>
      <c r="BZ32" s="335"/>
      <c r="CA32" s="339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1"/>
      <c r="CO32" s="339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1"/>
      <c r="DC32" s="339"/>
      <c r="DD32" s="340"/>
      <c r="DE32" s="340"/>
      <c r="DF32" s="340"/>
      <c r="DG32" s="340"/>
      <c r="DH32" s="340"/>
      <c r="DI32" s="340"/>
      <c r="DJ32" s="340"/>
      <c r="DK32" s="340"/>
      <c r="DL32" s="340"/>
      <c r="DM32" s="340"/>
      <c r="DN32" s="340"/>
      <c r="DO32" s="340"/>
      <c r="DP32" s="340"/>
      <c r="DQ32" s="340"/>
      <c r="DR32" s="340"/>
      <c r="DS32" s="341"/>
      <c r="DT32" s="339"/>
      <c r="DU32" s="340"/>
      <c r="DV32" s="340"/>
      <c r="DW32" s="340"/>
      <c r="DX32" s="340"/>
      <c r="DY32" s="340"/>
      <c r="DZ32" s="340"/>
      <c r="EA32" s="340"/>
      <c r="EB32" s="340"/>
      <c r="EC32" s="340"/>
      <c r="ED32" s="340"/>
      <c r="EE32" s="340"/>
      <c r="EF32" s="340"/>
      <c r="EG32" s="340"/>
      <c r="EH32" s="340"/>
      <c r="EI32" s="340"/>
      <c r="EJ32" s="341"/>
      <c r="EK32" s="339"/>
      <c r="EL32" s="340"/>
      <c r="EM32" s="340"/>
      <c r="EN32" s="340"/>
      <c r="EO32" s="340"/>
      <c r="EP32" s="340"/>
      <c r="EQ32" s="340"/>
      <c r="ER32" s="340"/>
      <c r="ES32" s="340"/>
      <c r="ET32" s="341"/>
      <c r="EU32" s="339"/>
      <c r="EV32" s="340"/>
      <c r="EW32" s="340"/>
      <c r="EX32" s="340"/>
      <c r="EY32" s="340"/>
      <c r="EZ32" s="340"/>
      <c r="FA32" s="340"/>
      <c r="FB32" s="340"/>
      <c r="FC32" s="340"/>
      <c r="FD32" s="340"/>
      <c r="FE32" s="340"/>
      <c r="FF32" s="342"/>
    </row>
    <row r="33" spans="1:162" s="8" customFormat="1" ht="69.75" customHeight="1">
      <c r="A33" s="348" t="s">
        <v>28</v>
      </c>
      <c r="B33" s="349"/>
      <c r="C33" s="349"/>
      <c r="D33" s="349"/>
      <c r="E33" s="350"/>
      <c r="F33" s="406" t="s">
        <v>34</v>
      </c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8"/>
      <c r="AF33" s="354"/>
      <c r="AG33" s="355"/>
      <c r="AH33" s="355"/>
      <c r="AI33" s="355"/>
      <c r="AJ33" s="355"/>
      <c r="AK33" s="355"/>
      <c r="AL33" s="355"/>
      <c r="AM33" s="355"/>
      <c r="AN33" s="355"/>
      <c r="AO33" s="356"/>
      <c r="AP33" s="409" t="str">
        <f>AP36</f>
        <v>20 км/2,52 МВА</v>
      </c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1"/>
      <c r="BG33" s="354"/>
      <c r="BH33" s="355"/>
      <c r="BI33" s="355"/>
      <c r="BJ33" s="355"/>
      <c r="BK33" s="355"/>
      <c r="BL33" s="355"/>
      <c r="BM33" s="355"/>
      <c r="BN33" s="355"/>
      <c r="BO33" s="355"/>
      <c r="BP33" s="356"/>
      <c r="BQ33" s="354"/>
      <c r="BR33" s="355"/>
      <c r="BS33" s="355"/>
      <c r="BT33" s="355"/>
      <c r="BU33" s="355"/>
      <c r="BV33" s="355"/>
      <c r="BW33" s="355"/>
      <c r="BX33" s="355"/>
      <c r="BY33" s="355"/>
      <c r="BZ33" s="356"/>
      <c r="CA33" s="344">
        <f>CA34+CA36+CA38+CA40</f>
        <v>24.662</v>
      </c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7"/>
      <c r="CO33" s="344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7"/>
      <c r="DC33" s="397" t="str">
        <f>DC36</f>
        <v>20 км/2,52 МВА</v>
      </c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9"/>
      <c r="DT33" s="397" t="str">
        <f>DT36</f>
        <v>20 км/2,52 МВА</v>
      </c>
      <c r="DU33" s="398"/>
      <c r="DV33" s="398"/>
      <c r="DW33" s="398"/>
      <c r="DX33" s="398"/>
      <c r="DY33" s="398"/>
      <c r="DZ33" s="398"/>
      <c r="EA33" s="398"/>
      <c r="EB33" s="398"/>
      <c r="EC33" s="398"/>
      <c r="ED33" s="398"/>
      <c r="EE33" s="398"/>
      <c r="EF33" s="398"/>
      <c r="EG33" s="398"/>
      <c r="EH33" s="398"/>
      <c r="EI33" s="398"/>
      <c r="EJ33" s="399"/>
      <c r="EK33" s="344">
        <f>EK36</f>
        <v>24.662</v>
      </c>
      <c r="EL33" s="345"/>
      <c r="EM33" s="345"/>
      <c r="EN33" s="345"/>
      <c r="EO33" s="345"/>
      <c r="EP33" s="345"/>
      <c r="EQ33" s="345"/>
      <c r="ER33" s="345"/>
      <c r="ES33" s="345"/>
      <c r="ET33" s="347"/>
      <c r="EU33" s="344">
        <f>EU34+EU36+EU38+EU40</f>
        <v>24.662</v>
      </c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6"/>
    </row>
    <row r="34" spans="1:162" s="8" customFormat="1" ht="39.75" customHeight="1">
      <c r="A34" s="348" t="s">
        <v>35</v>
      </c>
      <c r="B34" s="349"/>
      <c r="C34" s="349"/>
      <c r="D34" s="349"/>
      <c r="E34" s="350"/>
      <c r="F34" s="351" t="s">
        <v>24</v>
      </c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3"/>
      <c r="AF34" s="354"/>
      <c r="AG34" s="355"/>
      <c r="AH34" s="355"/>
      <c r="AI34" s="355"/>
      <c r="AJ34" s="355"/>
      <c r="AK34" s="355"/>
      <c r="AL34" s="355"/>
      <c r="AM34" s="355"/>
      <c r="AN34" s="355"/>
      <c r="AO34" s="356"/>
      <c r="AP34" s="354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6"/>
      <c r="BG34" s="354"/>
      <c r="BH34" s="355"/>
      <c r="BI34" s="355"/>
      <c r="BJ34" s="355"/>
      <c r="BK34" s="355"/>
      <c r="BL34" s="355"/>
      <c r="BM34" s="355"/>
      <c r="BN34" s="355"/>
      <c r="BO34" s="355"/>
      <c r="BP34" s="356"/>
      <c r="BQ34" s="354"/>
      <c r="BR34" s="355"/>
      <c r="BS34" s="355"/>
      <c r="BT34" s="355"/>
      <c r="BU34" s="355"/>
      <c r="BV34" s="355"/>
      <c r="BW34" s="355"/>
      <c r="BX34" s="355"/>
      <c r="BY34" s="355"/>
      <c r="BZ34" s="356"/>
      <c r="CA34" s="344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7"/>
      <c r="CO34" s="344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7"/>
      <c r="DC34" s="378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80"/>
      <c r="DT34" s="378"/>
      <c r="DU34" s="379"/>
      <c r="DV34" s="379"/>
      <c r="DW34" s="379"/>
      <c r="DX34" s="379"/>
      <c r="DY34" s="379"/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80"/>
      <c r="EK34" s="344"/>
      <c r="EL34" s="345"/>
      <c r="EM34" s="345"/>
      <c r="EN34" s="345"/>
      <c r="EO34" s="345"/>
      <c r="EP34" s="345"/>
      <c r="EQ34" s="345"/>
      <c r="ER34" s="345"/>
      <c r="ES34" s="345"/>
      <c r="ET34" s="347"/>
      <c r="EU34" s="344"/>
      <c r="EV34" s="345"/>
      <c r="EW34" s="345"/>
      <c r="EX34" s="345"/>
      <c r="EY34" s="345"/>
      <c r="EZ34" s="345"/>
      <c r="FA34" s="345"/>
      <c r="FB34" s="345"/>
      <c r="FC34" s="345"/>
      <c r="FD34" s="345"/>
      <c r="FE34" s="345"/>
      <c r="FF34" s="346"/>
    </row>
    <row r="35" spans="1:162" s="9" customFormat="1" ht="39.75" customHeight="1">
      <c r="A35" s="369"/>
      <c r="B35" s="370"/>
      <c r="C35" s="370"/>
      <c r="D35" s="370"/>
      <c r="E35" s="371"/>
      <c r="F35" s="372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4"/>
      <c r="AF35" s="375"/>
      <c r="AG35" s="376"/>
      <c r="AH35" s="376"/>
      <c r="AI35" s="376"/>
      <c r="AJ35" s="376"/>
      <c r="AK35" s="376"/>
      <c r="AL35" s="376"/>
      <c r="AM35" s="376"/>
      <c r="AN35" s="376"/>
      <c r="AO35" s="377"/>
      <c r="AP35" s="375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7"/>
      <c r="BG35" s="375"/>
      <c r="BH35" s="376"/>
      <c r="BI35" s="376"/>
      <c r="BJ35" s="376"/>
      <c r="BK35" s="376"/>
      <c r="BL35" s="376"/>
      <c r="BM35" s="376"/>
      <c r="BN35" s="376"/>
      <c r="BO35" s="376"/>
      <c r="BP35" s="377"/>
      <c r="BQ35" s="375"/>
      <c r="BR35" s="376"/>
      <c r="BS35" s="376"/>
      <c r="BT35" s="376"/>
      <c r="BU35" s="376"/>
      <c r="BV35" s="376"/>
      <c r="BW35" s="376"/>
      <c r="BX35" s="376"/>
      <c r="BY35" s="376"/>
      <c r="BZ35" s="377"/>
      <c r="CA35" s="360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  <c r="CM35" s="361"/>
      <c r="CN35" s="362"/>
      <c r="CO35" s="394"/>
      <c r="CP35" s="395"/>
      <c r="CQ35" s="395"/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6"/>
      <c r="DC35" s="360"/>
      <c r="DD35" s="361"/>
      <c r="DE35" s="361"/>
      <c r="DF35" s="361"/>
      <c r="DG35" s="361"/>
      <c r="DH35" s="361"/>
      <c r="DI35" s="361"/>
      <c r="DJ35" s="361"/>
      <c r="DK35" s="361"/>
      <c r="DL35" s="361"/>
      <c r="DM35" s="361"/>
      <c r="DN35" s="361"/>
      <c r="DO35" s="361"/>
      <c r="DP35" s="361"/>
      <c r="DQ35" s="361"/>
      <c r="DR35" s="361"/>
      <c r="DS35" s="362"/>
      <c r="DT35" s="360"/>
      <c r="DU35" s="361"/>
      <c r="DV35" s="361"/>
      <c r="DW35" s="361"/>
      <c r="DX35" s="361"/>
      <c r="DY35" s="361"/>
      <c r="DZ35" s="361"/>
      <c r="EA35" s="361"/>
      <c r="EB35" s="361"/>
      <c r="EC35" s="361"/>
      <c r="ED35" s="361"/>
      <c r="EE35" s="361"/>
      <c r="EF35" s="361"/>
      <c r="EG35" s="361"/>
      <c r="EH35" s="361"/>
      <c r="EI35" s="361"/>
      <c r="EJ35" s="362"/>
      <c r="EK35" s="360"/>
      <c r="EL35" s="361"/>
      <c r="EM35" s="361"/>
      <c r="EN35" s="361"/>
      <c r="EO35" s="361"/>
      <c r="EP35" s="361"/>
      <c r="EQ35" s="361"/>
      <c r="ER35" s="361"/>
      <c r="ES35" s="361"/>
      <c r="ET35" s="362"/>
      <c r="EU35" s="360"/>
      <c r="EV35" s="361"/>
      <c r="EW35" s="361"/>
      <c r="EX35" s="361"/>
      <c r="EY35" s="361"/>
      <c r="EZ35" s="361"/>
      <c r="FA35" s="361"/>
      <c r="FB35" s="361"/>
      <c r="FC35" s="361"/>
      <c r="FD35" s="361"/>
      <c r="FE35" s="361"/>
      <c r="FF35" s="384"/>
    </row>
    <row r="36" spans="1:162" s="5" customFormat="1" ht="70.5" customHeight="1">
      <c r="A36" s="348" t="s">
        <v>36</v>
      </c>
      <c r="B36" s="349"/>
      <c r="C36" s="349"/>
      <c r="D36" s="349"/>
      <c r="E36" s="350"/>
      <c r="F36" s="403" t="s">
        <v>37</v>
      </c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5"/>
      <c r="AF36" s="354" t="s">
        <v>25</v>
      </c>
      <c r="AG36" s="355"/>
      <c r="AH36" s="355"/>
      <c r="AI36" s="355"/>
      <c r="AJ36" s="355"/>
      <c r="AK36" s="355"/>
      <c r="AL36" s="355"/>
      <c r="AM36" s="355"/>
      <c r="AN36" s="355"/>
      <c r="AO36" s="356"/>
      <c r="AP36" s="400" t="str">
        <f>AP37</f>
        <v>20 км/2,52 МВА</v>
      </c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2"/>
      <c r="BG36" s="354"/>
      <c r="BH36" s="355"/>
      <c r="BI36" s="355"/>
      <c r="BJ36" s="355"/>
      <c r="BK36" s="355"/>
      <c r="BL36" s="355"/>
      <c r="BM36" s="355"/>
      <c r="BN36" s="355"/>
      <c r="BO36" s="355"/>
      <c r="BP36" s="356"/>
      <c r="BQ36" s="354"/>
      <c r="BR36" s="355"/>
      <c r="BS36" s="355"/>
      <c r="BT36" s="355"/>
      <c r="BU36" s="355"/>
      <c r="BV36" s="355"/>
      <c r="BW36" s="355"/>
      <c r="BX36" s="355"/>
      <c r="BY36" s="355"/>
      <c r="BZ36" s="356"/>
      <c r="CA36" s="344">
        <f>CA37</f>
        <v>24.662</v>
      </c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7"/>
      <c r="CO36" s="344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7"/>
      <c r="DC36" s="397" t="str">
        <f>DC37</f>
        <v>20 км/2,52 МВА</v>
      </c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9"/>
      <c r="DT36" s="397" t="str">
        <f>DT37</f>
        <v>20 км/2,52 МВА</v>
      </c>
      <c r="DU36" s="398"/>
      <c r="DV36" s="398"/>
      <c r="DW36" s="398"/>
      <c r="DX36" s="398"/>
      <c r="DY36" s="398"/>
      <c r="DZ36" s="398"/>
      <c r="EA36" s="398"/>
      <c r="EB36" s="398"/>
      <c r="EC36" s="398"/>
      <c r="ED36" s="398"/>
      <c r="EE36" s="398"/>
      <c r="EF36" s="398"/>
      <c r="EG36" s="398"/>
      <c r="EH36" s="398"/>
      <c r="EI36" s="398"/>
      <c r="EJ36" s="399"/>
      <c r="EK36" s="344">
        <f>EK37</f>
        <v>24.662</v>
      </c>
      <c r="EL36" s="345"/>
      <c r="EM36" s="345"/>
      <c r="EN36" s="345"/>
      <c r="EO36" s="345"/>
      <c r="EP36" s="345"/>
      <c r="EQ36" s="345"/>
      <c r="ER36" s="345"/>
      <c r="ES36" s="345"/>
      <c r="ET36" s="347"/>
      <c r="EU36" s="344">
        <f>EU37</f>
        <v>24.662</v>
      </c>
      <c r="EV36" s="345"/>
      <c r="EW36" s="345"/>
      <c r="EX36" s="345"/>
      <c r="EY36" s="345"/>
      <c r="EZ36" s="345"/>
      <c r="FA36" s="345"/>
      <c r="FB36" s="345"/>
      <c r="FC36" s="345"/>
      <c r="FD36" s="345"/>
      <c r="FE36" s="345"/>
      <c r="FF36" s="346"/>
    </row>
    <row r="37" spans="1:162" s="67" customFormat="1" ht="81" customHeight="1">
      <c r="A37" s="369" t="s">
        <v>38</v>
      </c>
      <c r="B37" s="370"/>
      <c r="C37" s="370"/>
      <c r="D37" s="370"/>
      <c r="E37" s="371"/>
      <c r="F37" s="372" t="s">
        <v>206</v>
      </c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4"/>
      <c r="AF37" s="375" t="s">
        <v>25</v>
      </c>
      <c r="AG37" s="376"/>
      <c r="AH37" s="376"/>
      <c r="AI37" s="376"/>
      <c r="AJ37" s="376"/>
      <c r="AK37" s="376"/>
      <c r="AL37" s="376"/>
      <c r="AM37" s="376"/>
      <c r="AN37" s="376"/>
      <c r="AO37" s="377"/>
      <c r="AP37" s="400" t="str">
        <f>DC37</f>
        <v>20 км/2,52 МВА</v>
      </c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2"/>
      <c r="BG37" s="375">
        <v>2018</v>
      </c>
      <c r="BH37" s="376"/>
      <c r="BI37" s="376"/>
      <c r="BJ37" s="376"/>
      <c r="BK37" s="376"/>
      <c r="BL37" s="376"/>
      <c r="BM37" s="376"/>
      <c r="BN37" s="376"/>
      <c r="BO37" s="376"/>
      <c r="BP37" s="377"/>
      <c r="BQ37" s="375">
        <v>2018</v>
      </c>
      <c r="BR37" s="376"/>
      <c r="BS37" s="376"/>
      <c r="BT37" s="376"/>
      <c r="BU37" s="376"/>
      <c r="BV37" s="376"/>
      <c r="BW37" s="376"/>
      <c r="BX37" s="376"/>
      <c r="BY37" s="376"/>
      <c r="BZ37" s="377"/>
      <c r="CA37" s="360">
        <v>24.662</v>
      </c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2"/>
      <c r="CO37" s="360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2"/>
      <c r="DC37" s="391" t="s">
        <v>39</v>
      </c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2"/>
      <c r="DR37" s="392"/>
      <c r="DS37" s="393"/>
      <c r="DT37" s="391" t="str">
        <f>DC37</f>
        <v>20 км/2,52 МВА</v>
      </c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3"/>
      <c r="EK37" s="360">
        <v>24.662</v>
      </c>
      <c r="EL37" s="361"/>
      <c r="EM37" s="361"/>
      <c r="EN37" s="361"/>
      <c r="EO37" s="361"/>
      <c r="EP37" s="361"/>
      <c r="EQ37" s="361"/>
      <c r="ER37" s="361"/>
      <c r="ES37" s="361"/>
      <c r="ET37" s="362"/>
      <c r="EU37" s="360">
        <f>EK37</f>
        <v>24.662</v>
      </c>
      <c r="EV37" s="361"/>
      <c r="EW37" s="361"/>
      <c r="EX37" s="361"/>
      <c r="EY37" s="361"/>
      <c r="EZ37" s="361"/>
      <c r="FA37" s="361"/>
      <c r="FB37" s="361"/>
      <c r="FC37" s="361"/>
      <c r="FD37" s="361"/>
      <c r="FE37" s="361"/>
      <c r="FF37" s="384"/>
    </row>
    <row r="38" spans="1:162" s="7" customFormat="1" ht="39.75" customHeight="1">
      <c r="A38" s="348" t="s">
        <v>40</v>
      </c>
      <c r="B38" s="349"/>
      <c r="C38" s="349"/>
      <c r="D38" s="349"/>
      <c r="E38" s="350"/>
      <c r="F38" s="385" t="s">
        <v>42</v>
      </c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7"/>
      <c r="AF38" s="354"/>
      <c r="AG38" s="355"/>
      <c r="AH38" s="355"/>
      <c r="AI38" s="355"/>
      <c r="AJ38" s="355"/>
      <c r="AK38" s="355"/>
      <c r="AL38" s="355"/>
      <c r="AM38" s="355"/>
      <c r="AN38" s="355"/>
      <c r="AO38" s="356"/>
      <c r="AP38" s="354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6"/>
      <c r="BG38" s="354"/>
      <c r="BH38" s="355"/>
      <c r="BI38" s="355"/>
      <c r="BJ38" s="355"/>
      <c r="BK38" s="355"/>
      <c r="BL38" s="355"/>
      <c r="BM38" s="355"/>
      <c r="BN38" s="355"/>
      <c r="BO38" s="355"/>
      <c r="BP38" s="356"/>
      <c r="BQ38" s="354"/>
      <c r="BR38" s="355"/>
      <c r="BS38" s="355"/>
      <c r="BT38" s="355"/>
      <c r="BU38" s="355"/>
      <c r="BV38" s="355"/>
      <c r="BW38" s="355"/>
      <c r="BX38" s="355"/>
      <c r="BY38" s="355"/>
      <c r="BZ38" s="356"/>
      <c r="CA38" s="344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7"/>
      <c r="CO38" s="344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7"/>
      <c r="DC38" s="378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  <c r="DO38" s="379"/>
      <c r="DP38" s="379"/>
      <c r="DQ38" s="379"/>
      <c r="DR38" s="379"/>
      <c r="DS38" s="380"/>
      <c r="DT38" s="378"/>
      <c r="DU38" s="379"/>
      <c r="DV38" s="379"/>
      <c r="DW38" s="379"/>
      <c r="DX38" s="379"/>
      <c r="DY38" s="379"/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80"/>
      <c r="EK38" s="344"/>
      <c r="EL38" s="345"/>
      <c r="EM38" s="345"/>
      <c r="EN38" s="345"/>
      <c r="EO38" s="345"/>
      <c r="EP38" s="345"/>
      <c r="EQ38" s="345"/>
      <c r="ER38" s="345"/>
      <c r="ES38" s="345"/>
      <c r="ET38" s="347"/>
      <c r="EU38" s="344"/>
      <c r="EV38" s="345"/>
      <c r="EW38" s="345"/>
      <c r="EX38" s="345"/>
      <c r="EY38" s="345"/>
      <c r="EZ38" s="345"/>
      <c r="FA38" s="345"/>
      <c r="FB38" s="345"/>
      <c r="FC38" s="345"/>
      <c r="FD38" s="345"/>
      <c r="FE38" s="345"/>
      <c r="FF38" s="346"/>
    </row>
    <row r="39" spans="1:162" s="6" customFormat="1" ht="28.5" customHeight="1">
      <c r="A39" s="369"/>
      <c r="B39" s="370"/>
      <c r="C39" s="370"/>
      <c r="D39" s="370"/>
      <c r="E39" s="371"/>
      <c r="F39" s="372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4"/>
      <c r="AF39" s="375"/>
      <c r="AG39" s="376"/>
      <c r="AH39" s="376"/>
      <c r="AI39" s="376"/>
      <c r="AJ39" s="376"/>
      <c r="AK39" s="376"/>
      <c r="AL39" s="376"/>
      <c r="AM39" s="376"/>
      <c r="AN39" s="376"/>
      <c r="AO39" s="377"/>
      <c r="AP39" s="375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7"/>
      <c r="BG39" s="375"/>
      <c r="BH39" s="376"/>
      <c r="BI39" s="376"/>
      <c r="BJ39" s="376"/>
      <c r="BK39" s="376"/>
      <c r="BL39" s="376"/>
      <c r="BM39" s="376"/>
      <c r="BN39" s="376"/>
      <c r="BO39" s="376"/>
      <c r="BP39" s="377"/>
      <c r="BQ39" s="375"/>
      <c r="BR39" s="376"/>
      <c r="BS39" s="376"/>
      <c r="BT39" s="376"/>
      <c r="BU39" s="376"/>
      <c r="BV39" s="376"/>
      <c r="BW39" s="376"/>
      <c r="BX39" s="376"/>
      <c r="BY39" s="376"/>
      <c r="BZ39" s="377"/>
      <c r="CA39" s="360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2"/>
      <c r="CO39" s="360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2"/>
      <c r="DC39" s="381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3"/>
      <c r="DT39" s="381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3"/>
      <c r="EK39" s="360"/>
      <c r="EL39" s="361"/>
      <c r="EM39" s="361"/>
      <c r="EN39" s="361"/>
      <c r="EO39" s="361"/>
      <c r="EP39" s="361"/>
      <c r="EQ39" s="361"/>
      <c r="ER39" s="361"/>
      <c r="ES39" s="361"/>
      <c r="ET39" s="362"/>
      <c r="EU39" s="360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84"/>
    </row>
    <row r="40" spans="1:162" s="7" customFormat="1" ht="24.75" customHeight="1">
      <c r="A40" s="348" t="s">
        <v>41</v>
      </c>
      <c r="B40" s="349"/>
      <c r="C40" s="349"/>
      <c r="D40" s="349"/>
      <c r="E40" s="350"/>
      <c r="F40" s="385" t="s">
        <v>43</v>
      </c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7"/>
      <c r="AF40" s="354"/>
      <c r="AG40" s="355"/>
      <c r="AH40" s="355"/>
      <c r="AI40" s="355"/>
      <c r="AJ40" s="355"/>
      <c r="AK40" s="355"/>
      <c r="AL40" s="355"/>
      <c r="AM40" s="355"/>
      <c r="AN40" s="355"/>
      <c r="AO40" s="356"/>
      <c r="AP40" s="354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6"/>
      <c r="BG40" s="354"/>
      <c r="BH40" s="355"/>
      <c r="BI40" s="355"/>
      <c r="BJ40" s="355"/>
      <c r="BK40" s="355"/>
      <c r="BL40" s="355"/>
      <c r="BM40" s="355"/>
      <c r="BN40" s="355"/>
      <c r="BO40" s="355"/>
      <c r="BP40" s="356"/>
      <c r="BQ40" s="354"/>
      <c r="BR40" s="355"/>
      <c r="BS40" s="355"/>
      <c r="BT40" s="355"/>
      <c r="BU40" s="355"/>
      <c r="BV40" s="355"/>
      <c r="BW40" s="355"/>
      <c r="BX40" s="355"/>
      <c r="BY40" s="355"/>
      <c r="BZ40" s="356"/>
      <c r="CA40" s="344"/>
      <c r="CB40" s="345"/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  <c r="CN40" s="347"/>
      <c r="CO40" s="344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7"/>
      <c r="DC40" s="388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389"/>
      <c r="DS40" s="390"/>
      <c r="DT40" s="388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90"/>
      <c r="EK40" s="344"/>
      <c r="EL40" s="345"/>
      <c r="EM40" s="345"/>
      <c r="EN40" s="345"/>
      <c r="EO40" s="345"/>
      <c r="EP40" s="345"/>
      <c r="EQ40" s="345"/>
      <c r="ER40" s="345"/>
      <c r="ES40" s="345"/>
      <c r="ET40" s="347"/>
      <c r="EU40" s="344"/>
      <c r="EV40" s="345"/>
      <c r="EW40" s="345"/>
      <c r="EX40" s="345"/>
      <c r="EY40" s="345"/>
      <c r="EZ40" s="345"/>
      <c r="FA40" s="345"/>
      <c r="FB40" s="345"/>
      <c r="FC40" s="345"/>
      <c r="FD40" s="345"/>
      <c r="FE40" s="345"/>
      <c r="FF40" s="346"/>
    </row>
    <row r="41" spans="1:162" s="6" customFormat="1" ht="47.25" customHeight="1">
      <c r="A41" s="369"/>
      <c r="B41" s="370"/>
      <c r="C41" s="370"/>
      <c r="D41" s="370"/>
      <c r="E41" s="371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4"/>
      <c r="AF41" s="375"/>
      <c r="AG41" s="376"/>
      <c r="AH41" s="376"/>
      <c r="AI41" s="376"/>
      <c r="AJ41" s="376"/>
      <c r="AK41" s="376"/>
      <c r="AL41" s="376"/>
      <c r="AM41" s="376"/>
      <c r="AN41" s="376"/>
      <c r="AO41" s="377"/>
      <c r="AP41" s="375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7"/>
      <c r="BG41" s="375"/>
      <c r="BH41" s="376"/>
      <c r="BI41" s="376"/>
      <c r="BJ41" s="376"/>
      <c r="BK41" s="376"/>
      <c r="BL41" s="376"/>
      <c r="BM41" s="376"/>
      <c r="BN41" s="376"/>
      <c r="BO41" s="376"/>
      <c r="BP41" s="377"/>
      <c r="BQ41" s="375"/>
      <c r="BR41" s="376"/>
      <c r="BS41" s="376"/>
      <c r="BT41" s="376"/>
      <c r="BU41" s="376"/>
      <c r="BV41" s="376"/>
      <c r="BW41" s="376"/>
      <c r="BX41" s="376"/>
      <c r="BY41" s="376"/>
      <c r="BZ41" s="377"/>
      <c r="CA41" s="360"/>
      <c r="CB41" s="361"/>
      <c r="CC41" s="361"/>
      <c r="CD41" s="361"/>
      <c r="CE41" s="361"/>
      <c r="CF41" s="361"/>
      <c r="CG41" s="361"/>
      <c r="CH41" s="361"/>
      <c r="CI41" s="361"/>
      <c r="CJ41" s="361"/>
      <c r="CK41" s="361"/>
      <c r="CL41" s="361"/>
      <c r="CM41" s="361"/>
      <c r="CN41" s="362"/>
      <c r="CO41" s="363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5"/>
      <c r="DC41" s="357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8"/>
      <c r="DR41" s="358"/>
      <c r="DS41" s="359"/>
      <c r="DT41" s="357"/>
      <c r="DU41" s="358"/>
      <c r="DV41" s="358"/>
      <c r="DW41" s="358"/>
      <c r="DX41" s="358"/>
      <c r="DY41" s="358"/>
      <c r="DZ41" s="358"/>
      <c r="EA41" s="358"/>
      <c r="EB41" s="358"/>
      <c r="EC41" s="358"/>
      <c r="ED41" s="358"/>
      <c r="EE41" s="358"/>
      <c r="EF41" s="358"/>
      <c r="EG41" s="358"/>
      <c r="EH41" s="358"/>
      <c r="EI41" s="358"/>
      <c r="EJ41" s="359"/>
      <c r="EK41" s="360"/>
      <c r="EL41" s="361"/>
      <c r="EM41" s="361"/>
      <c r="EN41" s="361"/>
      <c r="EO41" s="361"/>
      <c r="EP41" s="361"/>
      <c r="EQ41" s="361"/>
      <c r="ER41" s="361"/>
      <c r="ES41" s="361"/>
      <c r="ET41" s="362"/>
      <c r="EU41" s="360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84"/>
    </row>
    <row r="42" spans="1:162" s="8" customFormat="1" ht="10.5" customHeight="1">
      <c r="A42" s="366" t="s">
        <v>44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8"/>
      <c r="AF42" s="354"/>
      <c r="AG42" s="355"/>
      <c r="AH42" s="355"/>
      <c r="AI42" s="355"/>
      <c r="AJ42" s="355"/>
      <c r="AK42" s="355"/>
      <c r="AL42" s="355"/>
      <c r="AM42" s="355"/>
      <c r="AN42" s="355"/>
      <c r="AO42" s="356"/>
      <c r="AP42" s="354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6"/>
      <c r="BG42" s="354"/>
      <c r="BH42" s="355"/>
      <c r="BI42" s="355"/>
      <c r="BJ42" s="355"/>
      <c r="BK42" s="355"/>
      <c r="BL42" s="355"/>
      <c r="BM42" s="355"/>
      <c r="BN42" s="355"/>
      <c r="BO42" s="355"/>
      <c r="BP42" s="356"/>
      <c r="BQ42" s="354"/>
      <c r="BR42" s="355"/>
      <c r="BS42" s="355"/>
      <c r="BT42" s="355"/>
      <c r="BU42" s="355"/>
      <c r="BV42" s="355"/>
      <c r="BW42" s="355"/>
      <c r="BX42" s="355"/>
      <c r="BY42" s="355"/>
      <c r="BZ42" s="356"/>
      <c r="CA42" s="344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7"/>
      <c r="CO42" s="344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7"/>
      <c r="DC42" s="344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  <c r="DN42" s="345"/>
      <c r="DO42" s="345"/>
      <c r="DP42" s="345"/>
      <c r="DQ42" s="345"/>
      <c r="DR42" s="345"/>
      <c r="DS42" s="347"/>
      <c r="DT42" s="344"/>
      <c r="DU42" s="345"/>
      <c r="DV42" s="345"/>
      <c r="DW42" s="345"/>
      <c r="DX42" s="345"/>
      <c r="DY42" s="345"/>
      <c r="DZ42" s="345"/>
      <c r="EA42" s="345"/>
      <c r="EB42" s="345"/>
      <c r="EC42" s="345"/>
      <c r="ED42" s="345"/>
      <c r="EE42" s="345"/>
      <c r="EF42" s="345"/>
      <c r="EG42" s="345"/>
      <c r="EH42" s="345"/>
      <c r="EI42" s="345"/>
      <c r="EJ42" s="347"/>
      <c r="EK42" s="344"/>
      <c r="EL42" s="345"/>
      <c r="EM42" s="345"/>
      <c r="EN42" s="345"/>
      <c r="EO42" s="345"/>
      <c r="EP42" s="345"/>
      <c r="EQ42" s="345"/>
      <c r="ER42" s="345"/>
      <c r="ES42" s="345"/>
      <c r="ET42" s="347"/>
      <c r="EU42" s="344"/>
      <c r="EV42" s="345"/>
      <c r="EW42" s="345"/>
      <c r="EX42" s="345"/>
      <c r="EY42" s="345"/>
      <c r="EZ42" s="345"/>
      <c r="FA42" s="345"/>
      <c r="FB42" s="345"/>
      <c r="FC42" s="345"/>
      <c r="FD42" s="345"/>
      <c r="FE42" s="345"/>
      <c r="FF42" s="346"/>
    </row>
    <row r="43" spans="1:162" s="8" customFormat="1" ht="33" customHeight="1">
      <c r="A43" s="348"/>
      <c r="B43" s="349"/>
      <c r="C43" s="349"/>
      <c r="D43" s="349"/>
      <c r="E43" s="350"/>
      <c r="F43" s="351" t="s">
        <v>45</v>
      </c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3"/>
      <c r="AF43" s="354"/>
      <c r="AG43" s="355"/>
      <c r="AH43" s="355"/>
      <c r="AI43" s="355"/>
      <c r="AJ43" s="355"/>
      <c r="AK43" s="355"/>
      <c r="AL43" s="355"/>
      <c r="AM43" s="355"/>
      <c r="AN43" s="355"/>
      <c r="AO43" s="356"/>
      <c r="AP43" s="354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6"/>
      <c r="BG43" s="354"/>
      <c r="BH43" s="355"/>
      <c r="BI43" s="355"/>
      <c r="BJ43" s="355"/>
      <c r="BK43" s="355"/>
      <c r="BL43" s="355"/>
      <c r="BM43" s="355"/>
      <c r="BN43" s="355"/>
      <c r="BO43" s="355"/>
      <c r="BP43" s="356"/>
      <c r="BQ43" s="354"/>
      <c r="BR43" s="355"/>
      <c r="BS43" s="355"/>
      <c r="BT43" s="355"/>
      <c r="BU43" s="355"/>
      <c r="BV43" s="355"/>
      <c r="BW43" s="355"/>
      <c r="BX43" s="355"/>
      <c r="BY43" s="355"/>
      <c r="BZ43" s="356"/>
      <c r="CA43" s="344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7"/>
      <c r="CO43" s="344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7"/>
      <c r="DC43" s="344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7"/>
      <c r="DT43" s="344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7"/>
      <c r="EK43" s="344"/>
      <c r="EL43" s="345"/>
      <c r="EM43" s="345"/>
      <c r="EN43" s="345"/>
      <c r="EO43" s="345"/>
      <c r="EP43" s="345"/>
      <c r="EQ43" s="345"/>
      <c r="ER43" s="345"/>
      <c r="ES43" s="345"/>
      <c r="ET43" s="347"/>
      <c r="EU43" s="344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6"/>
    </row>
    <row r="44" spans="1:162" s="10" customFormat="1" ht="11.25" customHeight="1">
      <c r="A44" s="327" t="s">
        <v>21</v>
      </c>
      <c r="B44" s="328"/>
      <c r="C44" s="328"/>
      <c r="D44" s="328"/>
      <c r="E44" s="329"/>
      <c r="F44" s="330" t="s">
        <v>46</v>
      </c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2"/>
      <c r="AF44" s="333"/>
      <c r="AG44" s="334"/>
      <c r="AH44" s="334"/>
      <c r="AI44" s="334"/>
      <c r="AJ44" s="334"/>
      <c r="AK44" s="334"/>
      <c r="AL44" s="334"/>
      <c r="AM44" s="334"/>
      <c r="AN44" s="334"/>
      <c r="AO44" s="335"/>
      <c r="AP44" s="333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5"/>
      <c r="BG44" s="333"/>
      <c r="BH44" s="334"/>
      <c r="BI44" s="334"/>
      <c r="BJ44" s="334"/>
      <c r="BK44" s="334"/>
      <c r="BL44" s="334"/>
      <c r="BM44" s="334"/>
      <c r="BN44" s="334"/>
      <c r="BO44" s="334"/>
      <c r="BP44" s="335"/>
      <c r="BQ44" s="333"/>
      <c r="BR44" s="334"/>
      <c r="BS44" s="334"/>
      <c r="BT44" s="334"/>
      <c r="BU44" s="334"/>
      <c r="BV44" s="334"/>
      <c r="BW44" s="334"/>
      <c r="BX44" s="334"/>
      <c r="BY44" s="334"/>
      <c r="BZ44" s="335"/>
      <c r="CA44" s="339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1"/>
      <c r="CO44" s="339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1"/>
      <c r="DC44" s="339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1"/>
      <c r="DT44" s="339"/>
      <c r="DU44" s="340"/>
      <c r="DV44" s="340"/>
      <c r="DW44" s="340"/>
      <c r="DX44" s="340"/>
      <c r="DY44" s="340"/>
      <c r="DZ44" s="340"/>
      <c r="EA44" s="340"/>
      <c r="EB44" s="340"/>
      <c r="EC44" s="340"/>
      <c r="ED44" s="340"/>
      <c r="EE44" s="340"/>
      <c r="EF44" s="340"/>
      <c r="EG44" s="340"/>
      <c r="EH44" s="340"/>
      <c r="EI44" s="340"/>
      <c r="EJ44" s="341"/>
      <c r="EK44" s="339"/>
      <c r="EL44" s="340"/>
      <c r="EM44" s="340"/>
      <c r="EN44" s="340"/>
      <c r="EO44" s="340"/>
      <c r="EP44" s="340"/>
      <c r="EQ44" s="340"/>
      <c r="ER44" s="340"/>
      <c r="ES44" s="340"/>
      <c r="ET44" s="341"/>
      <c r="EU44" s="339"/>
      <c r="EV44" s="340"/>
      <c r="EW44" s="340"/>
      <c r="EX44" s="340"/>
      <c r="EY44" s="340"/>
      <c r="EZ44" s="340"/>
      <c r="FA44" s="340"/>
      <c r="FB44" s="340"/>
      <c r="FC44" s="340"/>
      <c r="FD44" s="340"/>
      <c r="FE44" s="340"/>
      <c r="FF44" s="342"/>
    </row>
    <row r="45" spans="1:162" s="10" customFormat="1" ht="11.25" customHeight="1">
      <c r="A45" s="327" t="s">
        <v>28</v>
      </c>
      <c r="B45" s="328"/>
      <c r="C45" s="328"/>
      <c r="D45" s="328"/>
      <c r="E45" s="329"/>
      <c r="F45" s="330" t="s">
        <v>47</v>
      </c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2"/>
      <c r="AF45" s="333"/>
      <c r="AG45" s="334"/>
      <c r="AH45" s="334"/>
      <c r="AI45" s="334"/>
      <c r="AJ45" s="334"/>
      <c r="AK45" s="334"/>
      <c r="AL45" s="334"/>
      <c r="AM45" s="334"/>
      <c r="AN45" s="334"/>
      <c r="AO45" s="335"/>
      <c r="AP45" s="333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5"/>
      <c r="BG45" s="333"/>
      <c r="BH45" s="334"/>
      <c r="BI45" s="334"/>
      <c r="BJ45" s="334"/>
      <c r="BK45" s="334"/>
      <c r="BL45" s="334"/>
      <c r="BM45" s="334"/>
      <c r="BN45" s="334"/>
      <c r="BO45" s="334"/>
      <c r="BP45" s="335"/>
      <c r="BQ45" s="333"/>
      <c r="BR45" s="334"/>
      <c r="BS45" s="334"/>
      <c r="BT45" s="334"/>
      <c r="BU45" s="334"/>
      <c r="BV45" s="334"/>
      <c r="BW45" s="334"/>
      <c r="BX45" s="334"/>
      <c r="BY45" s="334"/>
      <c r="BZ45" s="335"/>
      <c r="CA45" s="339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1"/>
      <c r="CO45" s="339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1"/>
      <c r="DC45" s="339"/>
      <c r="DD45" s="340"/>
      <c r="DE45" s="340"/>
      <c r="DF45" s="340"/>
      <c r="DG45" s="340"/>
      <c r="DH45" s="340"/>
      <c r="DI45" s="340"/>
      <c r="DJ45" s="340"/>
      <c r="DK45" s="340"/>
      <c r="DL45" s="340"/>
      <c r="DM45" s="340"/>
      <c r="DN45" s="340"/>
      <c r="DO45" s="340"/>
      <c r="DP45" s="340"/>
      <c r="DQ45" s="340"/>
      <c r="DR45" s="340"/>
      <c r="DS45" s="341"/>
      <c r="DT45" s="339"/>
      <c r="DU45" s="340"/>
      <c r="DV45" s="340"/>
      <c r="DW45" s="340"/>
      <c r="DX45" s="340"/>
      <c r="DY45" s="340"/>
      <c r="DZ45" s="340"/>
      <c r="EA45" s="340"/>
      <c r="EB45" s="340"/>
      <c r="EC45" s="340"/>
      <c r="ED45" s="340"/>
      <c r="EE45" s="340"/>
      <c r="EF45" s="340"/>
      <c r="EG45" s="340"/>
      <c r="EH45" s="340"/>
      <c r="EI45" s="340"/>
      <c r="EJ45" s="341"/>
      <c r="EK45" s="339"/>
      <c r="EL45" s="340"/>
      <c r="EM45" s="340"/>
      <c r="EN45" s="340"/>
      <c r="EO45" s="340"/>
      <c r="EP45" s="340"/>
      <c r="EQ45" s="340"/>
      <c r="ER45" s="340"/>
      <c r="ES45" s="340"/>
      <c r="ET45" s="341"/>
      <c r="EU45" s="339"/>
      <c r="EV45" s="340"/>
      <c r="EW45" s="340"/>
      <c r="EX45" s="340"/>
      <c r="EY45" s="340"/>
      <c r="EZ45" s="340"/>
      <c r="FA45" s="340"/>
      <c r="FB45" s="340"/>
      <c r="FC45" s="340"/>
      <c r="FD45" s="340"/>
      <c r="FE45" s="340"/>
      <c r="FF45" s="342"/>
    </row>
    <row r="46" spans="1:162" s="10" customFormat="1" ht="21" thickBot="1">
      <c r="A46" s="318" t="s">
        <v>29</v>
      </c>
      <c r="B46" s="319"/>
      <c r="C46" s="319"/>
      <c r="D46" s="319"/>
      <c r="E46" s="320"/>
      <c r="F46" s="321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3"/>
      <c r="AF46" s="324"/>
      <c r="AG46" s="325"/>
      <c r="AH46" s="325"/>
      <c r="AI46" s="325"/>
      <c r="AJ46" s="325"/>
      <c r="AK46" s="325"/>
      <c r="AL46" s="325"/>
      <c r="AM46" s="325"/>
      <c r="AN46" s="325"/>
      <c r="AO46" s="326"/>
      <c r="AP46" s="324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6"/>
      <c r="BG46" s="324"/>
      <c r="BH46" s="325"/>
      <c r="BI46" s="325"/>
      <c r="BJ46" s="325"/>
      <c r="BK46" s="325"/>
      <c r="BL46" s="325"/>
      <c r="BM46" s="325"/>
      <c r="BN46" s="325"/>
      <c r="BO46" s="325"/>
      <c r="BP46" s="326"/>
      <c r="BQ46" s="324"/>
      <c r="BR46" s="325"/>
      <c r="BS46" s="325"/>
      <c r="BT46" s="325"/>
      <c r="BU46" s="325"/>
      <c r="BV46" s="325"/>
      <c r="BW46" s="325"/>
      <c r="BX46" s="325"/>
      <c r="BY46" s="325"/>
      <c r="BZ46" s="326"/>
      <c r="CA46" s="336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8"/>
      <c r="CO46" s="336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8"/>
      <c r="DC46" s="336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8"/>
      <c r="DT46" s="336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8"/>
      <c r="EK46" s="336"/>
      <c r="EL46" s="337"/>
      <c r="EM46" s="337"/>
      <c r="EN46" s="337"/>
      <c r="EO46" s="337"/>
      <c r="EP46" s="337"/>
      <c r="EQ46" s="337"/>
      <c r="ER46" s="337"/>
      <c r="ES46" s="337"/>
      <c r="ET46" s="338"/>
      <c r="EU46" s="336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43"/>
    </row>
    <row r="47" spans="1:162" s="1" customFormat="1" ht="15.75">
      <c r="A47" s="11"/>
      <c r="B47" s="11"/>
      <c r="C47" s="11"/>
      <c r="D47" s="11"/>
      <c r="E47" s="11"/>
      <c r="F47" s="11"/>
      <c r="G47" s="11"/>
      <c r="H47" s="11"/>
      <c r="I47" s="12" t="s">
        <v>48</v>
      </c>
      <c r="J47" s="11" t="s">
        <v>238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</row>
    <row r="48" spans="1:162" s="1" customFormat="1" ht="15.75">
      <c r="A48" s="11"/>
      <c r="B48" s="11"/>
      <c r="C48" s="11"/>
      <c r="D48" s="11"/>
      <c r="E48" s="11"/>
      <c r="F48" s="11"/>
      <c r="G48" s="11"/>
      <c r="H48" s="12"/>
      <c r="I48" s="12" t="s">
        <v>49</v>
      </c>
      <c r="J48" s="11" t="s">
        <v>239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</row>
    <row r="49" spans="1:162" s="1" customFormat="1" ht="15.75">
      <c r="A49" s="11"/>
      <c r="B49" s="11"/>
      <c r="C49" s="11"/>
      <c r="D49" s="11"/>
      <c r="E49" s="11"/>
      <c r="F49" s="11"/>
      <c r="G49" s="12"/>
      <c r="H49" s="12"/>
      <c r="I49" s="12" t="s">
        <v>50</v>
      </c>
      <c r="J49" s="11" t="s">
        <v>240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</row>
    <row r="50" spans="1:162" s="1" customFormat="1" ht="12.75" customHeight="1">
      <c r="A50" s="11"/>
      <c r="B50" s="11"/>
      <c r="C50" s="11"/>
      <c r="D50" s="11"/>
      <c r="E50" s="11"/>
      <c r="F50" s="12"/>
      <c r="G50" s="12"/>
      <c r="H50" s="12"/>
      <c r="I50" s="12" t="s">
        <v>51</v>
      </c>
      <c r="J50" s="11" t="s">
        <v>241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</row>
    <row r="51" spans="1:162" s="1" customFormat="1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</row>
    <row r="52" spans="1:162" s="1" customFormat="1" ht="15.75">
      <c r="A52" s="11"/>
      <c r="B52" s="11"/>
      <c r="C52" s="11"/>
      <c r="D52" s="11"/>
      <c r="E52" s="11"/>
      <c r="F52" s="11" t="s">
        <v>52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</row>
    <row r="54" spans="1:162" ht="18.75">
      <c r="A54" s="317" t="s">
        <v>557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</row>
    <row r="55" spans="1:162" ht="11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6"/>
      <c r="CX55" s="316"/>
      <c r="CY55" s="316"/>
      <c r="CZ55" s="316"/>
      <c r="DA55" s="316"/>
      <c r="DB55" s="316"/>
      <c r="DC55" s="316"/>
      <c r="DD55" s="316"/>
      <c r="DE55" s="316"/>
      <c r="DF55" s="316"/>
      <c r="DG55" s="316"/>
      <c r="DH55" s="316"/>
      <c r="DI55" s="316"/>
      <c r="DJ55" s="316"/>
      <c r="DK55" s="316"/>
      <c r="DL55" s="316"/>
      <c r="DM55" s="316"/>
      <c r="DN55" s="316"/>
      <c r="DO55" s="316"/>
      <c r="DP55" s="316"/>
      <c r="DQ55" s="316"/>
      <c r="DR55" s="316"/>
      <c r="DS55" s="316"/>
      <c r="DT55" s="316"/>
      <c r="DU55" s="316"/>
      <c r="DV55" s="316"/>
      <c r="DW55" s="316"/>
      <c r="DX55" s="316"/>
      <c r="DY55" s="316"/>
      <c r="DZ55" s="316"/>
      <c r="EA55" s="316"/>
      <c r="EB55" s="316"/>
      <c r="EC55" s="316"/>
      <c r="ED55" s="316"/>
      <c r="EE55" s="316"/>
      <c r="EF55" s="316"/>
      <c r="EG55" s="316"/>
      <c r="EH55" s="316"/>
      <c r="EI55" s="316"/>
      <c r="EJ55" s="316"/>
      <c r="EK55" s="316"/>
      <c r="EL55" s="316"/>
      <c r="EM55" s="316"/>
      <c r="EN55" s="316"/>
      <c r="EO55" s="316"/>
      <c r="EP55" s="316"/>
      <c r="EQ55" s="316"/>
      <c r="ER55" s="316"/>
      <c r="ES55" s="316"/>
      <c r="ET55" s="316"/>
      <c r="EU55" s="316"/>
      <c r="EV55" s="316"/>
      <c r="EW55" s="316"/>
      <c r="EX55" s="316"/>
      <c r="EY55" s="316"/>
      <c r="EZ55" s="316"/>
      <c r="FA55" s="316"/>
      <c r="FB55" s="316"/>
      <c r="FC55" s="316"/>
      <c r="FD55" s="316"/>
      <c r="FE55" s="316"/>
      <c r="FF55" s="316"/>
    </row>
    <row r="56" spans="1:162" ht="18.75" hidden="1">
      <c r="A56" s="317" t="s">
        <v>242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7"/>
      <c r="EN56" s="317"/>
      <c r="EO56" s="317"/>
      <c r="EP56" s="317"/>
      <c r="EQ56" s="317"/>
      <c r="ER56" s="317"/>
      <c r="ES56" s="317"/>
      <c r="ET56" s="317"/>
      <c r="EU56" s="317"/>
      <c r="EV56" s="317"/>
      <c r="EW56" s="317"/>
      <c r="EX56" s="317"/>
      <c r="EY56" s="317"/>
      <c r="EZ56" s="317"/>
      <c r="FA56" s="317"/>
      <c r="FB56" s="317"/>
      <c r="FC56" s="317"/>
      <c r="FD56" s="317"/>
      <c r="FE56" s="317"/>
      <c r="FF56" s="317"/>
    </row>
    <row r="57" spans="1:162" ht="11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316"/>
      <c r="EL57" s="316"/>
      <c r="EM57" s="316"/>
      <c r="EN57" s="316"/>
      <c r="EO57" s="316"/>
      <c r="EP57" s="316"/>
      <c r="EQ57" s="316"/>
      <c r="ER57" s="316"/>
      <c r="ES57" s="316"/>
      <c r="ET57" s="316"/>
      <c r="EU57" s="316"/>
      <c r="EV57" s="316"/>
      <c r="EW57" s="316"/>
      <c r="EX57" s="316"/>
      <c r="EY57" s="316"/>
      <c r="EZ57" s="316"/>
      <c r="FA57" s="316"/>
      <c r="FB57" s="316"/>
      <c r="FC57" s="316"/>
      <c r="FD57" s="316"/>
      <c r="FE57" s="316"/>
      <c r="FF57" s="316"/>
    </row>
    <row r="58" spans="1:162" ht="18.75">
      <c r="A58" s="317" t="s">
        <v>558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</row>
    <row r="59" spans="1:162" ht="11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6"/>
      <c r="DG59" s="316"/>
      <c r="DH59" s="316"/>
      <c r="DI59" s="316"/>
      <c r="DJ59" s="316"/>
      <c r="DK59" s="316"/>
      <c r="DL59" s="316"/>
      <c r="DM59" s="316"/>
      <c r="DN59" s="316"/>
      <c r="DO59" s="316"/>
      <c r="DP59" s="316"/>
      <c r="DQ59" s="316"/>
      <c r="DR59" s="316"/>
      <c r="DS59" s="316"/>
      <c r="DT59" s="316"/>
      <c r="DU59" s="316"/>
      <c r="DV59" s="316"/>
      <c r="DW59" s="316"/>
      <c r="DX59" s="316"/>
      <c r="DY59" s="316"/>
      <c r="DZ59" s="316"/>
      <c r="EA59" s="316"/>
      <c r="EB59" s="316"/>
      <c r="EC59" s="316"/>
      <c r="ED59" s="316"/>
      <c r="EE59" s="316"/>
      <c r="EF59" s="316"/>
      <c r="EG59" s="316"/>
      <c r="EH59" s="316"/>
      <c r="EI59" s="316"/>
      <c r="EJ59" s="316"/>
      <c r="EK59" s="316"/>
      <c r="EL59" s="316"/>
      <c r="EM59" s="316"/>
      <c r="EN59" s="316"/>
      <c r="EO59" s="316"/>
      <c r="EP59" s="316"/>
      <c r="EQ59" s="316"/>
      <c r="ER59" s="316"/>
      <c r="ES59" s="316"/>
      <c r="ET59" s="316"/>
      <c r="EU59" s="316"/>
      <c r="EV59" s="316"/>
      <c r="EW59" s="316"/>
      <c r="EX59" s="316"/>
      <c r="EY59" s="316"/>
      <c r="EZ59" s="316"/>
      <c r="FA59" s="316"/>
      <c r="FB59" s="316"/>
      <c r="FC59" s="316"/>
      <c r="FD59" s="316"/>
      <c r="FE59" s="316"/>
      <c r="FF59" s="316"/>
    </row>
    <row r="60" spans="1:162" ht="18.75">
      <c r="A60" s="317" t="s">
        <v>559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7"/>
      <c r="EW60" s="317"/>
      <c r="EX60" s="317"/>
      <c r="EY60" s="317"/>
      <c r="EZ60" s="317"/>
      <c r="FA60" s="317"/>
      <c r="FB60" s="317"/>
      <c r="FC60" s="317"/>
      <c r="FD60" s="317"/>
      <c r="FE60" s="317"/>
      <c r="FF60" s="317"/>
    </row>
    <row r="61" spans="1:162" ht="11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316"/>
      <c r="CI61" s="316"/>
      <c r="CJ61" s="316"/>
      <c r="CK61" s="316"/>
      <c r="CL61" s="316"/>
      <c r="CM61" s="316"/>
      <c r="CN61" s="316"/>
      <c r="CO61" s="316"/>
      <c r="CP61" s="316"/>
      <c r="CQ61" s="316"/>
      <c r="CR61" s="316"/>
      <c r="CS61" s="316"/>
      <c r="CT61" s="316"/>
      <c r="CU61" s="316"/>
      <c r="CV61" s="316"/>
      <c r="CW61" s="316"/>
      <c r="CX61" s="316"/>
      <c r="CY61" s="316"/>
      <c r="CZ61" s="316"/>
      <c r="DA61" s="316"/>
      <c r="DB61" s="316"/>
      <c r="DC61" s="316"/>
      <c r="DD61" s="316"/>
      <c r="DE61" s="316"/>
      <c r="DF61" s="316"/>
      <c r="DG61" s="316"/>
      <c r="DH61" s="316"/>
      <c r="DI61" s="316"/>
      <c r="DJ61" s="316"/>
      <c r="DK61" s="316"/>
      <c r="DL61" s="316"/>
      <c r="DM61" s="316"/>
      <c r="DN61" s="316"/>
      <c r="DO61" s="316"/>
      <c r="DP61" s="316"/>
      <c r="DQ61" s="316"/>
      <c r="DR61" s="316"/>
      <c r="DS61" s="316"/>
      <c r="DT61" s="316"/>
      <c r="DU61" s="316"/>
      <c r="DV61" s="316"/>
      <c r="DW61" s="316"/>
      <c r="DX61" s="316"/>
      <c r="DY61" s="316"/>
      <c r="DZ61" s="316"/>
      <c r="EA61" s="316"/>
      <c r="EB61" s="316"/>
      <c r="EC61" s="316"/>
      <c r="ED61" s="316"/>
      <c r="EE61" s="316"/>
      <c r="EF61" s="316"/>
      <c r="EG61" s="316"/>
      <c r="EH61" s="316"/>
      <c r="EI61" s="316"/>
      <c r="EJ61" s="316"/>
      <c r="EK61" s="316"/>
      <c r="EL61" s="316"/>
      <c r="EM61" s="316"/>
      <c r="EN61" s="316"/>
      <c r="EO61" s="316"/>
      <c r="EP61" s="316"/>
      <c r="EQ61" s="316"/>
      <c r="ER61" s="316"/>
      <c r="ES61" s="316"/>
      <c r="ET61" s="316"/>
      <c r="EU61" s="316"/>
      <c r="EV61" s="316"/>
      <c r="EW61" s="316"/>
      <c r="EX61" s="316"/>
      <c r="EY61" s="316"/>
      <c r="EZ61" s="316"/>
      <c r="FA61" s="316"/>
      <c r="FB61" s="316"/>
      <c r="FC61" s="316"/>
      <c r="FD61" s="316"/>
      <c r="FE61" s="316"/>
      <c r="FF61" s="316"/>
    </row>
    <row r="62" spans="1:162" ht="11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  <c r="CS62" s="316"/>
      <c r="CT62" s="316"/>
      <c r="CU62" s="316"/>
      <c r="CV62" s="316"/>
      <c r="CW62" s="316"/>
      <c r="CX62" s="316"/>
      <c r="CY62" s="316"/>
      <c r="CZ62" s="316"/>
      <c r="DA62" s="316"/>
      <c r="DB62" s="316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  <c r="DX62" s="316"/>
      <c r="DY62" s="316"/>
      <c r="DZ62" s="316"/>
      <c r="EA62" s="316"/>
      <c r="EB62" s="316"/>
      <c r="EC62" s="316"/>
      <c r="ED62" s="316"/>
      <c r="EE62" s="316"/>
      <c r="EF62" s="316"/>
      <c r="EG62" s="316"/>
      <c r="EH62" s="316"/>
      <c r="EI62" s="316"/>
      <c r="EJ62" s="316"/>
      <c r="EK62" s="316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6"/>
      <c r="FC62" s="316"/>
      <c r="FD62" s="316"/>
      <c r="FE62" s="316"/>
      <c r="FF62" s="316"/>
    </row>
    <row r="63" spans="1:162" ht="11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6"/>
      <c r="CY63" s="316"/>
      <c r="CZ63" s="316"/>
      <c r="DA63" s="316"/>
      <c r="DB63" s="316"/>
      <c r="DC63" s="316"/>
      <c r="DD63" s="316"/>
      <c r="DE63" s="316"/>
      <c r="DF63" s="316"/>
      <c r="DG63" s="316"/>
      <c r="DH63" s="316"/>
      <c r="DI63" s="316"/>
      <c r="DJ63" s="316"/>
      <c r="DK63" s="316"/>
      <c r="DL63" s="316"/>
      <c r="DM63" s="316"/>
      <c r="DN63" s="316"/>
      <c r="DO63" s="316"/>
      <c r="DP63" s="316"/>
      <c r="DQ63" s="316"/>
      <c r="DR63" s="316"/>
      <c r="DS63" s="316"/>
      <c r="DT63" s="316"/>
      <c r="DU63" s="316"/>
      <c r="DV63" s="316"/>
      <c r="DW63" s="316"/>
      <c r="DX63" s="316"/>
      <c r="DY63" s="316"/>
      <c r="DZ63" s="316"/>
      <c r="EA63" s="316"/>
      <c r="EB63" s="316"/>
      <c r="EC63" s="316"/>
      <c r="ED63" s="316"/>
      <c r="EE63" s="316"/>
      <c r="EF63" s="316"/>
      <c r="EG63" s="316"/>
      <c r="EH63" s="316"/>
      <c r="EI63" s="316"/>
      <c r="EJ63" s="316"/>
      <c r="EK63" s="316"/>
      <c r="EL63" s="316"/>
      <c r="EM63" s="316"/>
      <c r="EN63" s="316"/>
      <c r="EO63" s="316"/>
      <c r="EP63" s="316"/>
      <c r="EQ63" s="316"/>
      <c r="ER63" s="316"/>
      <c r="ES63" s="316"/>
      <c r="ET63" s="316"/>
      <c r="EU63" s="316"/>
      <c r="EV63" s="316"/>
      <c r="EW63" s="316"/>
      <c r="EX63" s="316"/>
      <c r="EY63" s="316"/>
      <c r="EZ63" s="316"/>
      <c r="FA63" s="316"/>
      <c r="FB63" s="316"/>
      <c r="FC63" s="316"/>
      <c r="FD63" s="316"/>
      <c r="FE63" s="316"/>
      <c r="FF63" s="316"/>
    </row>
    <row r="64" spans="1:162" ht="11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6"/>
      <c r="DQ64" s="316"/>
      <c r="DR64" s="316"/>
      <c r="DS64" s="316"/>
      <c r="DT64" s="316"/>
      <c r="DU64" s="316"/>
      <c r="DV64" s="316"/>
      <c r="DW64" s="316"/>
      <c r="DX64" s="316"/>
      <c r="DY64" s="316"/>
      <c r="DZ64" s="316"/>
      <c r="EA64" s="316"/>
      <c r="EB64" s="316"/>
      <c r="EC64" s="316"/>
      <c r="ED64" s="316"/>
      <c r="EE64" s="316"/>
      <c r="EF64" s="316"/>
      <c r="EG64" s="316"/>
      <c r="EH64" s="316"/>
      <c r="EI64" s="316"/>
      <c r="EJ64" s="316"/>
      <c r="EK64" s="316"/>
      <c r="EL64" s="316"/>
      <c r="EM64" s="316"/>
      <c r="EN64" s="316"/>
      <c r="EO64" s="316"/>
      <c r="EP64" s="316"/>
      <c r="EQ64" s="316"/>
      <c r="ER64" s="316"/>
      <c r="ES64" s="316"/>
      <c r="ET64" s="316"/>
      <c r="EU64" s="316"/>
      <c r="EV64" s="316"/>
      <c r="EW64" s="316"/>
      <c r="EX64" s="316"/>
      <c r="EY64" s="316"/>
      <c r="EZ64" s="316"/>
      <c r="FA64" s="316"/>
      <c r="FB64" s="316"/>
      <c r="FC64" s="316"/>
      <c r="FD64" s="316"/>
      <c r="FE64" s="316"/>
      <c r="FF64" s="316"/>
    </row>
  </sheetData>
  <sheetProtection/>
  <mergeCells count="393">
    <mergeCell ref="EU24:FF24"/>
    <mergeCell ref="EU23:FF23"/>
    <mergeCell ref="EU21:FF21"/>
    <mergeCell ref="DT23:EJ23"/>
    <mergeCell ref="DT22:EJ22"/>
    <mergeCell ref="EU42:FF42"/>
    <mergeCell ref="EU41:FF41"/>
    <mergeCell ref="EU40:FF40"/>
    <mergeCell ref="EU36:FF36"/>
    <mergeCell ref="EU35:FF35"/>
    <mergeCell ref="EU32:FF32"/>
    <mergeCell ref="EU31:FF31"/>
    <mergeCell ref="EU28:FF28"/>
    <mergeCell ref="EU27:FF27"/>
    <mergeCell ref="EK23:ET23"/>
    <mergeCell ref="EU25:FF25"/>
    <mergeCell ref="DT28:EJ28"/>
    <mergeCell ref="EK28:ET28"/>
    <mergeCell ref="DT29:EJ29"/>
    <mergeCell ref="EK29:ET29"/>
    <mergeCell ref="EU29:FF29"/>
    <mergeCell ref="DT30:EJ30"/>
    <mergeCell ref="EK30:ET30"/>
    <mergeCell ref="EU30:FF30"/>
    <mergeCell ref="EU18:FF18"/>
    <mergeCell ref="DT18:EJ18"/>
    <mergeCell ref="EK22:ET22"/>
    <mergeCell ref="EU22:FF22"/>
    <mergeCell ref="EA7:FF7"/>
    <mergeCell ref="FG7:FJ7"/>
    <mergeCell ref="EB9:FF9"/>
    <mergeCell ref="FG9:FJ9"/>
    <mergeCell ref="EC10:FF10"/>
    <mergeCell ref="EC11:FF11"/>
    <mergeCell ref="EU16:FF16"/>
    <mergeCell ref="EU17:FF17"/>
    <mergeCell ref="EK18:ET18"/>
    <mergeCell ref="DT19:EJ19"/>
    <mergeCell ref="EK19:ET19"/>
    <mergeCell ref="EU19:FF19"/>
    <mergeCell ref="EK20:ET20"/>
    <mergeCell ref="EU20:FF20"/>
    <mergeCell ref="DT21:EJ21"/>
    <mergeCell ref="EK21:ET21"/>
    <mergeCell ref="EG1:FF1"/>
    <mergeCell ref="EF2:FF2"/>
    <mergeCell ref="EG3:FF3"/>
    <mergeCell ref="EC5:FF5"/>
    <mergeCell ref="EB6:FF6"/>
    <mergeCell ref="FG6:FJ6"/>
    <mergeCell ref="A13:FF13"/>
    <mergeCell ref="A15:E17"/>
    <mergeCell ref="F15:AE17"/>
    <mergeCell ref="AF15:AO16"/>
    <mergeCell ref="AP15:BF16"/>
    <mergeCell ref="BG15:BP17"/>
    <mergeCell ref="BQ15:BZ17"/>
    <mergeCell ref="CA15:CN16"/>
    <mergeCell ref="CO15:DB16"/>
    <mergeCell ref="DC15:EJ15"/>
    <mergeCell ref="EK15:FF15"/>
    <mergeCell ref="DC16:DS16"/>
    <mergeCell ref="DT16:EJ16"/>
    <mergeCell ref="EK16:ET16"/>
    <mergeCell ref="DT17:EJ17"/>
    <mergeCell ref="EK17:ET17"/>
    <mergeCell ref="A18:E18"/>
    <mergeCell ref="F18:AE18"/>
    <mergeCell ref="AF18:AO18"/>
    <mergeCell ref="AP18:BF18"/>
    <mergeCell ref="BG18:BP18"/>
    <mergeCell ref="BQ18:BZ18"/>
    <mergeCell ref="CA18:CN18"/>
    <mergeCell ref="CO18:DB18"/>
    <mergeCell ref="DC17:DS17"/>
    <mergeCell ref="AF17:AO17"/>
    <mergeCell ref="AP17:BF17"/>
    <mergeCell ref="CA17:CN17"/>
    <mergeCell ref="CO17:DB17"/>
    <mergeCell ref="DC18:DS18"/>
    <mergeCell ref="A19:E19"/>
    <mergeCell ref="F19:AE19"/>
    <mergeCell ref="AF19:AO19"/>
    <mergeCell ref="AP19:BF19"/>
    <mergeCell ref="BG19:BP19"/>
    <mergeCell ref="BQ19:BZ19"/>
    <mergeCell ref="DT20:EJ20"/>
    <mergeCell ref="BQ20:BZ20"/>
    <mergeCell ref="CA20:CN20"/>
    <mergeCell ref="CO20:DB20"/>
    <mergeCell ref="DC20:DS20"/>
    <mergeCell ref="A20:E20"/>
    <mergeCell ref="F20:AE20"/>
    <mergeCell ref="AF20:AO20"/>
    <mergeCell ref="AP20:BF20"/>
    <mergeCell ref="BG20:BP20"/>
    <mergeCell ref="CA19:CN19"/>
    <mergeCell ref="CO19:DB19"/>
    <mergeCell ref="DC19:DS19"/>
    <mergeCell ref="A23:E23"/>
    <mergeCell ref="F23:AE23"/>
    <mergeCell ref="AF23:AO23"/>
    <mergeCell ref="AP23:BF23"/>
    <mergeCell ref="BG23:BP23"/>
    <mergeCell ref="CA21:CN21"/>
    <mergeCell ref="CO21:DB21"/>
    <mergeCell ref="DC21:DS21"/>
    <mergeCell ref="A21:E21"/>
    <mergeCell ref="F21:AE21"/>
    <mergeCell ref="AF21:AO21"/>
    <mergeCell ref="AP21:BF21"/>
    <mergeCell ref="BG21:BP21"/>
    <mergeCell ref="BQ21:BZ21"/>
    <mergeCell ref="A22:E22"/>
    <mergeCell ref="F22:AE22"/>
    <mergeCell ref="AF22:AO22"/>
    <mergeCell ref="AP22:BF22"/>
    <mergeCell ref="BG22:BP22"/>
    <mergeCell ref="BQ22:BZ22"/>
    <mergeCell ref="CA22:CN22"/>
    <mergeCell ref="CO22:DB22"/>
    <mergeCell ref="DC22:DS22"/>
    <mergeCell ref="BQ23:BZ23"/>
    <mergeCell ref="CA23:CN23"/>
    <mergeCell ref="CO23:DB23"/>
    <mergeCell ref="DC23:DS23"/>
    <mergeCell ref="DT24:EJ24"/>
    <mergeCell ref="EK24:ET24"/>
    <mergeCell ref="A25:E25"/>
    <mergeCell ref="F25:AE25"/>
    <mergeCell ref="AF25:AO25"/>
    <mergeCell ref="AP25:BF25"/>
    <mergeCell ref="BG25:BP25"/>
    <mergeCell ref="CA24:CN24"/>
    <mergeCell ref="CO24:DB24"/>
    <mergeCell ref="DC24:DS24"/>
    <mergeCell ref="A24:E24"/>
    <mergeCell ref="F24:AE24"/>
    <mergeCell ref="AF24:AO24"/>
    <mergeCell ref="AP24:BF24"/>
    <mergeCell ref="BG24:BP24"/>
    <mergeCell ref="BQ24:BZ24"/>
    <mergeCell ref="DT25:EJ25"/>
    <mergeCell ref="EK25:ET25"/>
    <mergeCell ref="BQ25:BZ25"/>
    <mergeCell ref="CA25:CN25"/>
    <mergeCell ref="CO25:DB25"/>
    <mergeCell ref="DC25:DS25"/>
    <mergeCell ref="DT26:EJ26"/>
    <mergeCell ref="EK26:ET26"/>
    <mergeCell ref="EU26:FF26"/>
    <mergeCell ref="A27:E27"/>
    <mergeCell ref="F27:AE27"/>
    <mergeCell ref="AF27:AO27"/>
    <mergeCell ref="AP27:BF27"/>
    <mergeCell ref="BG27:BP27"/>
    <mergeCell ref="CA26:CN26"/>
    <mergeCell ref="CO26:DB26"/>
    <mergeCell ref="DC26:DS26"/>
    <mergeCell ref="A26:E26"/>
    <mergeCell ref="F26:AE26"/>
    <mergeCell ref="AF26:AO26"/>
    <mergeCell ref="AP26:BF26"/>
    <mergeCell ref="BG26:BP26"/>
    <mergeCell ref="BQ26:BZ26"/>
    <mergeCell ref="DT27:EJ27"/>
    <mergeCell ref="EK27:ET27"/>
    <mergeCell ref="BQ27:BZ27"/>
    <mergeCell ref="CA27:CN27"/>
    <mergeCell ref="CO27:DB27"/>
    <mergeCell ref="DC27:DS27"/>
    <mergeCell ref="A29:E29"/>
    <mergeCell ref="F29:AE29"/>
    <mergeCell ref="AF29:AO29"/>
    <mergeCell ref="AP29:BF29"/>
    <mergeCell ref="BG29:BP29"/>
    <mergeCell ref="CA28:CN28"/>
    <mergeCell ref="CO28:DB28"/>
    <mergeCell ref="DC28:DS28"/>
    <mergeCell ref="A28:E28"/>
    <mergeCell ref="F28:AE28"/>
    <mergeCell ref="AF28:AO28"/>
    <mergeCell ref="AP28:BF28"/>
    <mergeCell ref="BG28:BP28"/>
    <mergeCell ref="BQ28:BZ28"/>
    <mergeCell ref="BQ29:BZ29"/>
    <mergeCell ref="CA29:CN29"/>
    <mergeCell ref="CO29:DB29"/>
    <mergeCell ref="DC29:DS29"/>
    <mergeCell ref="A31:E31"/>
    <mergeCell ref="F31:AE31"/>
    <mergeCell ref="AF31:AO31"/>
    <mergeCell ref="AP31:BF31"/>
    <mergeCell ref="BG31:BP31"/>
    <mergeCell ref="CA30:CN30"/>
    <mergeCell ref="CO30:DB30"/>
    <mergeCell ref="DC30:DS30"/>
    <mergeCell ref="A30:E30"/>
    <mergeCell ref="F30:AE30"/>
    <mergeCell ref="AF30:AO30"/>
    <mergeCell ref="AP30:BF30"/>
    <mergeCell ref="BG30:BP30"/>
    <mergeCell ref="BQ30:BZ30"/>
    <mergeCell ref="DT31:EJ31"/>
    <mergeCell ref="EK31:ET31"/>
    <mergeCell ref="BQ31:BZ31"/>
    <mergeCell ref="CA31:CN31"/>
    <mergeCell ref="CO31:DB31"/>
    <mergeCell ref="DC31:DS31"/>
    <mergeCell ref="DT32:EJ32"/>
    <mergeCell ref="EK32:ET32"/>
    <mergeCell ref="A33:E33"/>
    <mergeCell ref="F33:AE33"/>
    <mergeCell ref="AF33:AO33"/>
    <mergeCell ref="AP33:BF33"/>
    <mergeCell ref="BG33:BP33"/>
    <mergeCell ref="CA32:CN32"/>
    <mergeCell ref="CO32:DB32"/>
    <mergeCell ref="DC32:DS32"/>
    <mergeCell ref="A32:E32"/>
    <mergeCell ref="F32:AE32"/>
    <mergeCell ref="AF32:AO32"/>
    <mergeCell ref="AP32:BF32"/>
    <mergeCell ref="BG32:BP32"/>
    <mergeCell ref="BQ32:BZ32"/>
    <mergeCell ref="DT33:EJ33"/>
    <mergeCell ref="EK33:ET33"/>
    <mergeCell ref="EU33:FF33"/>
    <mergeCell ref="BQ33:BZ33"/>
    <mergeCell ref="CA33:CN33"/>
    <mergeCell ref="CO33:DB33"/>
    <mergeCell ref="DC33:DS33"/>
    <mergeCell ref="DT34:EJ34"/>
    <mergeCell ref="EK34:ET34"/>
    <mergeCell ref="EU34:FF34"/>
    <mergeCell ref="A35:E35"/>
    <mergeCell ref="F35:AE35"/>
    <mergeCell ref="AF35:AO35"/>
    <mergeCell ref="AP35:BF35"/>
    <mergeCell ref="BG35:BP35"/>
    <mergeCell ref="CA34:CN34"/>
    <mergeCell ref="CO34:DB34"/>
    <mergeCell ref="DC34:DS34"/>
    <mergeCell ref="A34:E34"/>
    <mergeCell ref="F34:AE34"/>
    <mergeCell ref="AF34:AO34"/>
    <mergeCell ref="AP34:BF34"/>
    <mergeCell ref="BG34:BP34"/>
    <mergeCell ref="BQ34:BZ34"/>
    <mergeCell ref="DT35:EJ35"/>
    <mergeCell ref="EK35:ET35"/>
    <mergeCell ref="A37:E37"/>
    <mergeCell ref="F37:AE37"/>
    <mergeCell ref="AF37:AO37"/>
    <mergeCell ref="AP37:BF37"/>
    <mergeCell ref="BG37:BP37"/>
    <mergeCell ref="CA36:CN36"/>
    <mergeCell ref="CO36:DB36"/>
    <mergeCell ref="DC36:DS36"/>
    <mergeCell ref="A36:E36"/>
    <mergeCell ref="F36:AE36"/>
    <mergeCell ref="AF36:AO36"/>
    <mergeCell ref="AP36:BF36"/>
    <mergeCell ref="BG36:BP36"/>
    <mergeCell ref="BQ36:BZ36"/>
    <mergeCell ref="EU37:FF37"/>
    <mergeCell ref="BQ37:BZ37"/>
    <mergeCell ref="CA37:CN37"/>
    <mergeCell ref="CO37:DB37"/>
    <mergeCell ref="DC37:DS37"/>
    <mergeCell ref="BQ35:BZ35"/>
    <mergeCell ref="CA35:CN35"/>
    <mergeCell ref="CO35:DB35"/>
    <mergeCell ref="DC35:DS35"/>
    <mergeCell ref="DT36:EJ36"/>
    <mergeCell ref="EK36:ET36"/>
    <mergeCell ref="DT37:EJ37"/>
    <mergeCell ref="EK37:ET37"/>
    <mergeCell ref="A38:E38"/>
    <mergeCell ref="F38:AE38"/>
    <mergeCell ref="AF38:AO38"/>
    <mergeCell ref="AP38:BF38"/>
    <mergeCell ref="BG38:BP38"/>
    <mergeCell ref="DT38:EJ38"/>
    <mergeCell ref="EK38:ET38"/>
    <mergeCell ref="BQ40:BZ40"/>
    <mergeCell ref="CA40:CN40"/>
    <mergeCell ref="CO40:DB40"/>
    <mergeCell ref="DC40:DS40"/>
    <mergeCell ref="EU38:FF38"/>
    <mergeCell ref="BQ38:BZ38"/>
    <mergeCell ref="CA38:CN38"/>
    <mergeCell ref="CO38:DB38"/>
    <mergeCell ref="DC38:DS38"/>
    <mergeCell ref="DT39:EJ39"/>
    <mergeCell ref="EK39:ET39"/>
    <mergeCell ref="EU39:FF39"/>
    <mergeCell ref="A40:E40"/>
    <mergeCell ref="F40:AE40"/>
    <mergeCell ref="AF40:AO40"/>
    <mergeCell ref="AP40:BF40"/>
    <mergeCell ref="BG40:BP40"/>
    <mergeCell ref="CA39:CN39"/>
    <mergeCell ref="CO39:DB39"/>
    <mergeCell ref="DC39:DS39"/>
    <mergeCell ref="A39:E39"/>
    <mergeCell ref="F39:AE39"/>
    <mergeCell ref="AF39:AO39"/>
    <mergeCell ref="AP39:BF39"/>
    <mergeCell ref="BG39:BP39"/>
    <mergeCell ref="BQ39:BZ39"/>
    <mergeCell ref="DT40:EJ40"/>
    <mergeCell ref="EK40:ET40"/>
    <mergeCell ref="DT41:EJ41"/>
    <mergeCell ref="EK41:ET41"/>
    <mergeCell ref="CA41:CN41"/>
    <mergeCell ref="CO41:DB41"/>
    <mergeCell ref="DC41:DS41"/>
    <mergeCell ref="CO42:DB42"/>
    <mergeCell ref="DC42:DS42"/>
    <mergeCell ref="A42:AE42"/>
    <mergeCell ref="AF42:AO42"/>
    <mergeCell ref="AP42:BF42"/>
    <mergeCell ref="BG42:BP42"/>
    <mergeCell ref="BQ42:BZ42"/>
    <mergeCell ref="CA42:CN42"/>
    <mergeCell ref="A41:E41"/>
    <mergeCell ref="F41:AE41"/>
    <mergeCell ref="AF41:AO41"/>
    <mergeCell ref="AP41:BF41"/>
    <mergeCell ref="BG41:BP41"/>
    <mergeCell ref="BQ41:BZ41"/>
    <mergeCell ref="EU43:FF43"/>
    <mergeCell ref="EK42:ET42"/>
    <mergeCell ref="DT42:EJ42"/>
    <mergeCell ref="DT43:EJ43"/>
    <mergeCell ref="EK43:ET43"/>
    <mergeCell ref="A44:E44"/>
    <mergeCell ref="F44:AE44"/>
    <mergeCell ref="AF44:AO44"/>
    <mergeCell ref="AP44:BF44"/>
    <mergeCell ref="BG44:BP44"/>
    <mergeCell ref="CA43:CN43"/>
    <mergeCell ref="CO43:DB43"/>
    <mergeCell ref="DC43:DS43"/>
    <mergeCell ref="DT44:EJ44"/>
    <mergeCell ref="A43:E43"/>
    <mergeCell ref="F43:AE43"/>
    <mergeCell ref="AF43:AO43"/>
    <mergeCell ref="AP43:BF43"/>
    <mergeCell ref="BG43:BP43"/>
    <mergeCell ref="BQ43:BZ43"/>
    <mergeCell ref="EK44:ET44"/>
    <mergeCell ref="EU44:FF44"/>
    <mergeCell ref="BQ44:BZ44"/>
    <mergeCell ref="CA44:CN44"/>
    <mergeCell ref="CO44:DB44"/>
    <mergeCell ref="DC44:DS44"/>
    <mergeCell ref="DC46:DS46"/>
    <mergeCell ref="DT45:EJ45"/>
    <mergeCell ref="EK45:ET45"/>
    <mergeCell ref="EU45:FF45"/>
    <mergeCell ref="DC45:DS45"/>
    <mergeCell ref="CA45:CN45"/>
    <mergeCell ref="CO45:DB45"/>
    <mergeCell ref="EU46:FF46"/>
    <mergeCell ref="A45:E45"/>
    <mergeCell ref="F45:AE45"/>
    <mergeCell ref="AF45:AO45"/>
    <mergeCell ref="AP45:BF45"/>
    <mergeCell ref="BG45:BP45"/>
    <mergeCell ref="BQ45:BZ45"/>
    <mergeCell ref="CO46:DB46"/>
    <mergeCell ref="DT46:EJ46"/>
    <mergeCell ref="EK46:ET46"/>
    <mergeCell ref="BQ46:BZ46"/>
    <mergeCell ref="CA46:CN46"/>
    <mergeCell ref="A64:FF64"/>
    <mergeCell ref="A54:FF54"/>
    <mergeCell ref="A55:FF55"/>
    <mergeCell ref="A56:FF56"/>
    <mergeCell ref="A57:FF57"/>
    <mergeCell ref="A58:FF58"/>
    <mergeCell ref="A59:FF59"/>
    <mergeCell ref="A60:FF60"/>
    <mergeCell ref="A46:E46"/>
    <mergeCell ref="F46:AE46"/>
    <mergeCell ref="AF46:AO46"/>
    <mergeCell ref="AP46:BF46"/>
    <mergeCell ref="BG46:BP46"/>
    <mergeCell ref="A61:FF61"/>
    <mergeCell ref="A62:FF62"/>
    <mergeCell ref="A63:FF63"/>
  </mergeCells>
  <printOptions/>
  <pageMargins left="0.7874015748031497" right="0.6692913385826772" top="0.7874015748031497" bottom="0.3937007874015748" header="0.1968503937007874" footer="0.1968503937007874"/>
  <pageSetup fitToHeight="2" fitToWidth="1" horizontalDpi="600" verticalDpi="600" orientation="portrait" paperSize="8" scale="3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54"/>
  <sheetViews>
    <sheetView view="pageBreakPreview" zoomScaleSheetLayoutView="100" zoomScalePageLayoutView="0" workbookViewId="0" topLeftCell="A31">
      <selection activeCell="I12" sqref="I12"/>
    </sheetView>
  </sheetViews>
  <sheetFormatPr defaultColWidth="9.140625" defaultRowHeight="15"/>
  <cols>
    <col min="1" max="1" width="8.57421875" style="195" customWidth="1"/>
    <col min="2" max="2" width="69.57421875" style="195" customWidth="1"/>
    <col min="3" max="3" width="12.140625" style="195" hidden="1" customWidth="1"/>
    <col min="4" max="4" width="11.8515625" style="195" hidden="1" customWidth="1"/>
    <col min="5" max="5" width="14.421875" style="195" customWidth="1"/>
    <col min="6" max="16384" width="9.140625" style="195" customWidth="1"/>
  </cols>
  <sheetData>
    <row r="1" ht="15.75">
      <c r="E1" s="70" t="s">
        <v>342</v>
      </c>
    </row>
    <row r="2" ht="15.75">
      <c r="E2" s="70" t="s">
        <v>54</v>
      </c>
    </row>
    <row r="3" ht="15.75">
      <c r="E3" s="70" t="s">
        <v>55</v>
      </c>
    </row>
    <row r="5" spans="1:5" s="196" customFormat="1" ht="30" customHeight="1">
      <c r="A5" s="869" t="s">
        <v>343</v>
      </c>
      <c r="B5" s="869"/>
      <c r="C5" s="869"/>
      <c r="D5" s="869"/>
      <c r="E5" s="869"/>
    </row>
    <row r="6" spans="1:5" s="196" customFormat="1" ht="30" customHeight="1">
      <c r="A6" s="90"/>
      <c r="B6" s="90"/>
      <c r="C6" s="90"/>
      <c r="D6" s="90"/>
      <c r="E6" s="91" t="s">
        <v>56</v>
      </c>
    </row>
    <row r="7" ht="15.75">
      <c r="E7" s="92" t="s">
        <v>344</v>
      </c>
    </row>
    <row r="8" ht="15.75">
      <c r="E8" s="89" t="s">
        <v>1</v>
      </c>
    </row>
    <row r="9" ht="15.75">
      <c r="E9" s="88"/>
    </row>
    <row r="10" ht="15.75">
      <c r="E10" s="93" t="s">
        <v>251</v>
      </c>
    </row>
    <row r="11" ht="15.75">
      <c r="E11" s="94"/>
    </row>
    <row r="12" ht="15.75" customHeight="1">
      <c r="E12" s="95" t="s">
        <v>252</v>
      </c>
    </row>
    <row r="13" ht="15.75">
      <c r="E13" s="95" t="s">
        <v>6</v>
      </c>
    </row>
    <row r="15" ht="15.75">
      <c r="E15" s="89" t="s">
        <v>19</v>
      </c>
    </row>
    <row r="16" ht="16.5" thickBot="1">
      <c r="E16" s="95" t="s">
        <v>253</v>
      </c>
    </row>
    <row r="17" spans="1:5" ht="48" customHeight="1" thickBot="1">
      <c r="A17" s="197" t="s">
        <v>345</v>
      </c>
      <c r="B17" s="198" t="s">
        <v>346</v>
      </c>
      <c r="C17" s="97">
        <v>2017</v>
      </c>
      <c r="D17" s="97">
        <v>2018</v>
      </c>
      <c r="E17" s="97">
        <v>2018</v>
      </c>
    </row>
    <row r="18" spans="1:5" ht="15.75">
      <c r="A18" s="199">
        <v>1</v>
      </c>
      <c r="B18" s="200" t="s">
        <v>347</v>
      </c>
      <c r="C18" s="202">
        <f>C19+C26+C30+C31+C33</f>
        <v>103.1</v>
      </c>
      <c r="D18" s="201">
        <f>D19+D26+D30+D31+D33</f>
        <v>95.1</v>
      </c>
      <c r="E18" s="202">
        <f>E19+E26+E30+E31+E33</f>
        <v>95.1</v>
      </c>
    </row>
    <row r="19" spans="1:5" ht="15.75">
      <c r="A19" s="203" t="s">
        <v>168</v>
      </c>
      <c r="B19" s="204" t="s">
        <v>348</v>
      </c>
      <c r="C19" s="205">
        <v>0</v>
      </c>
      <c r="D19" s="206"/>
      <c r="E19" s="207">
        <f>SUM(E20:E22)</f>
        <v>0</v>
      </c>
    </row>
    <row r="20" spans="1:5" ht="15.75">
      <c r="A20" s="208" t="s">
        <v>213</v>
      </c>
      <c r="B20" s="209" t="s">
        <v>349</v>
      </c>
      <c r="C20" s="210"/>
      <c r="D20" s="211"/>
      <c r="E20" s="212"/>
    </row>
    <row r="21" spans="1:5" ht="15.75">
      <c r="A21" s="208" t="s">
        <v>244</v>
      </c>
      <c r="B21" s="209" t="s">
        <v>350</v>
      </c>
      <c r="C21" s="210"/>
      <c r="D21" s="211"/>
      <c r="E21" s="212"/>
    </row>
    <row r="22" spans="1:5" ht="31.5">
      <c r="A22" s="208" t="s">
        <v>351</v>
      </c>
      <c r="B22" s="209" t="s">
        <v>352</v>
      </c>
      <c r="C22" s="210"/>
      <c r="D22" s="211"/>
      <c r="E22" s="212"/>
    </row>
    <row r="23" spans="1:5" ht="15.75">
      <c r="A23" s="208" t="s">
        <v>353</v>
      </c>
      <c r="B23" s="209" t="s">
        <v>354</v>
      </c>
      <c r="C23" s="210"/>
      <c r="D23" s="211"/>
      <c r="E23" s="212"/>
    </row>
    <row r="24" spans="1:5" ht="15.75">
      <c r="A24" s="208" t="s">
        <v>355</v>
      </c>
      <c r="B24" s="209" t="s">
        <v>356</v>
      </c>
      <c r="C24" s="210"/>
      <c r="D24" s="211"/>
      <c r="E24" s="212"/>
    </row>
    <row r="25" spans="1:5" ht="15.75">
      <c r="A25" s="208" t="s">
        <v>357</v>
      </c>
      <c r="B25" s="209" t="s">
        <v>358</v>
      </c>
      <c r="C25" s="210"/>
      <c r="D25" s="211"/>
      <c r="E25" s="212"/>
    </row>
    <row r="26" spans="1:5" ht="15.75">
      <c r="A26" s="203" t="s">
        <v>102</v>
      </c>
      <c r="B26" s="204" t="s">
        <v>200</v>
      </c>
      <c r="C26" s="213">
        <f>SUM(C27:C29)</f>
        <v>82.2</v>
      </c>
      <c r="D26" s="213">
        <f>SUM(D27:D29)</f>
        <v>74.2</v>
      </c>
      <c r="E26" s="213">
        <f>SUM(E27:E29)</f>
        <v>74.2</v>
      </c>
    </row>
    <row r="27" spans="1:5" ht="15.75">
      <c r="A27" s="208" t="s">
        <v>359</v>
      </c>
      <c r="B27" s="209" t="s">
        <v>360</v>
      </c>
      <c r="C27" s="210">
        <f>'[1]приложение 4.1'!C31</f>
        <v>82.2</v>
      </c>
      <c r="D27" s="210">
        <f>'[1]приложение 4.1'!D31</f>
        <v>74.2</v>
      </c>
      <c r="E27" s="210">
        <f>'[1]приложение 4.1'!E31</f>
        <v>74.2</v>
      </c>
    </row>
    <row r="28" spans="1:5" ht="15.75">
      <c r="A28" s="208" t="s">
        <v>361</v>
      </c>
      <c r="B28" s="209" t="s">
        <v>362</v>
      </c>
      <c r="C28" s="210"/>
      <c r="D28" s="211"/>
      <c r="E28" s="214"/>
    </row>
    <row r="29" spans="1:5" ht="15.75">
      <c r="A29" s="208" t="s">
        <v>363</v>
      </c>
      <c r="B29" s="209" t="s">
        <v>364</v>
      </c>
      <c r="C29" s="210"/>
      <c r="D29" s="211"/>
      <c r="E29" s="214"/>
    </row>
    <row r="30" spans="1:5" ht="15.75">
      <c r="A30" s="203" t="s">
        <v>103</v>
      </c>
      <c r="B30" s="204" t="s">
        <v>365</v>
      </c>
      <c r="C30" s="205"/>
      <c r="D30" s="206"/>
      <c r="E30" s="213"/>
    </row>
    <row r="31" spans="1:5" ht="15.75">
      <c r="A31" s="203" t="s">
        <v>169</v>
      </c>
      <c r="B31" s="204" t="s">
        <v>366</v>
      </c>
      <c r="C31" s="205">
        <v>20.9</v>
      </c>
      <c r="D31" s="205">
        <v>20.9</v>
      </c>
      <c r="E31" s="205">
        <v>20.9</v>
      </c>
    </row>
    <row r="32" spans="1:5" ht="15.75">
      <c r="A32" s="208" t="s">
        <v>367</v>
      </c>
      <c r="B32" s="209" t="s">
        <v>368</v>
      </c>
      <c r="C32" s="210"/>
      <c r="D32" s="211"/>
      <c r="E32" s="215"/>
    </row>
    <row r="33" spans="1:5" ht="15.75">
      <c r="A33" s="203" t="s">
        <v>174</v>
      </c>
      <c r="B33" s="204" t="s">
        <v>369</v>
      </c>
      <c r="C33" s="205"/>
      <c r="D33" s="206"/>
      <c r="E33" s="216"/>
    </row>
    <row r="34" spans="1:5" ht="15.75">
      <c r="A34" s="217" t="s">
        <v>170</v>
      </c>
      <c r="B34" s="218" t="s">
        <v>370</v>
      </c>
      <c r="C34" s="219">
        <v>0</v>
      </c>
      <c r="D34" s="220"/>
      <c r="E34" s="221">
        <f>SUM(E35:E41)</f>
        <v>0</v>
      </c>
    </row>
    <row r="35" spans="1:5" ht="15.75">
      <c r="A35" s="208" t="s">
        <v>171</v>
      </c>
      <c r="B35" s="209" t="s">
        <v>371</v>
      </c>
      <c r="C35" s="210"/>
      <c r="D35" s="211"/>
      <c r="E35" s="222"/>
    </row>
    <row r="36" spans="1:5" ht="15.75">
      <c r="A36" s="208" t="s">
        <v>172</v>
      </c>
      <c r="B36" s="209" t="s">
        <v>372</v>
      </c>
      <c r="C36" s="210"/>
      <c r="D36" s="211"/>
      <c r="E36" s="222"/>
    </row>
    <row r="37" spans="1:5" ht="15.75">
      <c r="A37" s="223" t="s">
        <v>40</v>
      </c>
      <c r="B37" s="209" t="s">
        <v>373</v>
      </c>
      <c r="C37" s="210"/>
      <c r="D37" s="211"/>
      <c r="E37" s="222"/>
    </row>
    <row r="38" spans="1:5" ht="15.75">
      <c r="A38" s="223" t="s">
        <v>41</v>
      </c>
      <c r="B38" s="209" t="s">
        <v>374</v>
      </c>
      <c r="C38" s="210"/>
      <c r="D38" s="211"/>
      <c r="E38" s="222"/>
    </row>
    <row r="39" spans="1:5" ht="15.75">
      <c r="A39" s="208" t="s">
        <v>375</v>
      </c>
      <c r="B39" s="209" t="s">
        <v>376</v>
      </c>
      <c r="C39" s="210"/>
      <c r="D39" s="211"/>
      <c r="E39" s="222"/>
    </row>
    <row r="40" spans="1:5" ht="15.75">
      <c r="A40" s="224" t="s">
        <v>377</v>
      </c>
      <c r="B40" s="225" t="s">
        <v>378</v>
      </c>
      <c r="C40" s="226"/>
      <c r="D40" s="227"/>
      <c r="E40" s="222"/>
    </row>
    <row r="41" spans="1:5" ht="16.5" thickBot="1">
      <c r="A41" s="228" t="s">
        <v>379</v>
      </c>
      <c r="B41" s="229" t="s">
        <v>380</v>
      </c>
      <c r="C41" s="230"/>
      <c r="D41" s="231"/>
      <c r="E41" s="232"/>
    </row>
    <row r="42" spans="1:5" ht="16.5" customHeight="1" thickBot="1">
      <c r="A42" s="233"/>
      <c r="B42" s="234" t="s">
        <v>381</v>
      </c>
      <c r="C42" s="235">
        <f>SUM(C18,C34)</f>
        <v>103.1</v>
      </c>
      <c r="D42" s="236">
        <f>SUM(D18,D34)</f>
        <v>95.1</v>
      </c>
      <c r="E42" s="237">
        <f>SUM(E18,E34)</f>
        <v>95.1</v>
      </c>
    </row>
    <row r="43" spans="1:5" ht="16.5" customHeight="1">
      <c r="A43" s="238"/>
      <c r="B43" s="239" t="s">
        <v>382</v>
      </c>
      <c r="C43" s="240"/>
      <c r="D43" s="240"/>
      <c r="E43" s="241"/>
    </row>
    <row r="44" spans="1:5" ht="16.5" customHeight="1">
      <c r="A44" s="242"/>
      <c r="B44" s="243" t="s">
        <v>383</v>
      </c>
      <c r="C44" s="244"/>
      <c r="D44" s="244"/>
      <c r="E44" s="245"/>
    </row>
    <row r="45" spans="1:5" ht="16.5" customHeight="1" thickBot="1">
      <c r="A45" s="246"/>
      <c r="B45" s="247" t="s">
        <v>384</v>
      </c>
      <c r="C45" s="248"/>
      <c r="D45" s="248"/>
      <c r="E45" s="249"/>
    </row>
    <row r="46" spans="1:4" ht="15.75">
      <c r="A46" s="250"/>
      <c r="B46" s="251"/>
      <c r="C46" s="251"/>
      <c r="D46" s="251"/>
    </row>
    <row r="47" spans="1:4" ht="15.75">
      <c r="A47" s="252"/>
      <c r="B47" s="253"/>
      <c r="C47" s="253"/>
      <c r="D47" s="253"/>
    </row>
    <row r="48" ht="15.75">
      <c r="A48" s="88" t="s">
        <v>340</v>
      </c>
    </row>
    <row r="49" spans="1:5" ht="15.75">
      <c r="A49" s="88" t="s">
        <v>341</v>
      </c>
      <c r="D49" s="870" t="s">
        <v>385</v>
      </c>
      <c r="E49" s="870"/>
    </row>
    <row r="50" spans="1:4" ht="15.75">
      <c r="A50" s="254"/>
      <c r="B50" s="254"/>
      <c r="C50" s="254"/>
      <c r="D50" s="254"/>
    </row>
    <row r="51" ht="15.75">
      <c r="A51" s="252"/>
    </row>
    <row r="52" ht="15.75">
      <c r="A52" s="255"/>
    </row>
    <row r="54" ht="15.75">
      <c r="A54" s="256"/>
    </row>
  </sheetData>
  <sheetProtection/>
  <mergeCells count="2">
    <mergeCell ref="A5:E5"/>
    <mergeCell ref="D49:E49"/>
  </mergeCells>
  <printOptions horizontalCentered="1"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9"/>
  <sheetViews>
    <sheetView zoomScalePageLayoutView="0" workbookViewId="0" topLeftCell="A53">
      <selection activeCell="H76" sqref="H76"/>
    </sheetView>
  </sheetViews>
  <sheetFormatPr defaultColWidth="9.140625" defaultRowHeight="15"/>
  <cols>
    <col min="1" max="1" width="74.421875" style="195" customWidth="1"/>
    <col min="2" max="2" width="13.7109375" style="195" hidden="1" customWidth="1"/>
    <col min="3" max="3" width="14.140625" style="195" hidden="1" customWidth="1"/>
    <col min="4" max="4" width="13.8515625" style="195" customWidth="1"/>
    <col min="5" max="16384" width="9.140625" style="195" customWidth="1"/>
  </cols>
  <sheetData>
    <row r="1" ht="16.5" customHeight="1">
      <c r="D1" s="69" t="s">
        <v>386</v>
      </c>
    </row>
    <row r="2" ht="16.5" customHeight="1">
      <c r="D2" s="69" t="s">
        <v>54</v>
      </c>
    </row>
    <row r="3" ht="16.5" customHeight="1">
      <c r="D3" s="69" t="s">
        <v>55</v>
      </c>
    </row>
    <row r="4" ht="16.5" customHeight="1"/>
    <row r="5" spans="1:4" ht="41.25" customHeight="1">
      <c r="A5" s="871" t="s">
        <v>387</v>
      </c>
      <c r="B5" s="871"/>
      <c r="C5" s="871"/>
      <c r="D5" s="871"/>
    </row>
    <row r="6" spans="1:4" ht="16.5" customHeight="1">
      <c r="A6" s="257"/>
      <c r="B6" s="257"/>
      <c r="C6" s="257"/>
      <c r="D6" s="258"/>
    </row>
    <row r="7" spans="1:4" ht="16.5" customHeight="1">
      <c r="A7" s="257"/>
      <c r="B7" s="257"/>
      <c r="C7" s="257"/>
      <c r="D7" s="91" t="s">
        <v>56</v>
      </c>
    </row>
    <row r="8" spans="1:4" ht="16.5" customHeight="1">
      <c r="A8" s="257"/>
      <c r="B8" s="257"/>
      <c r="C8" s="257"/>
      <c r="D8" s="92" t="s">
        <v>388</v>
      </c>
    </row>
    <row r="9" spans="1:4" ht="16.5" customHeight="1">
      <c r="A9" s="257"/>
      <c r="B9" s="257"/>
      <c r="C9" s="257"/>
      <c r="D9" s="89" t="s">
        <v>1</v>
      </c>
    </row>
    <row r="10" spans="1:4" ht="16.5" customHeight="1">
      <c r="A10" s="257"/>
      <c r="B10" s="257"/>
      <c r="C10" s="257"/>
      <c r="D10" s="88"/>
    </row>
    <row r="11" spans="1:4" ht="16.5" customHeight="1">
      <c r="A11" s="257"/>
      <c r="B11" s="257"/>
      <c r="C11" s="257"/>
      <c r="D11" s="93" t="s">
        <v>251</v>
      </c>
    </row>
    <row r="12" spans="1:4" ht="16.5" customHeight="1">
      <c r="A12" s="257"/>
      <c r="B12" s="257"/>
      <c r="C12" s="257"/>
      <c r="D12" s="94"/>
    </row>
    <row r="13" spans="1:4" ht="16.5" customHeight="1">
      <c r="A13" s="257"/>
      <c r="B13" s="257"/>
      <c r="C13" s="257"/>
      <c r="D13" s="310" t="s">
        <v>252</v>
      </c>
    </row>
    <row r="14" spans="1:4" ht="16.5" customHeight="1">
      <c r="A14" s="257"/>
      <c r="B14" s="257"/>
      <c r="C14" s="257"/>
      <c r="D14" s="310" t="s">
        <v>6</v>
      </c>
    </row>
    <row r="15" spans="1:3" ht="16.5" customHeight="1">
      <c r="A15" s="257"/>
      <c r="B15" s="257"/>
      <c r="C15" s="257"/>
    </row>
    <row r="16" spans="1:3" ht="16.5" customHeight="1">
      <c r="A16" s="257"/>
      <c r="B16" s="257"/>
      <c r="C16" s="257"/>
    </row>
    <row r="17" spans="1:4" ht="16.5" customHeight="1">
      <c r="A17" s="257"/>
      <c r="B17" s="257"/>
      <c r="C17" s="257"/>
      <c r="D17" s="89" t="s">
        <v>389</v>
      </c>
    </row>
    <row r="18" spans="1:4" ht="20.25" customHeight="1">
      <c r="A18" s="259" t="s">
        <v>390</v>
      </c>
      <c r="B18" s="259">
        <v>2017</v>
      </c>
      <c r="C18" s="259">
        <v>2018</v>
      </c>
      <c r="D18" s="312">
        <f>C18</f>
        <v>2018</v>
      </c>
    </row>
    <row r="19" spans="1:4" ht="20.25" customHeight="1">
      <c r="A19" s="260" t="s">
        <v>391</v>
      </c>
      <c r="B19" s="261">
        <f>SUM(B20:B21)</f>
        <v>2029.82</v>
      </c>
      <c r="C19" s="261">
        <f>SUM(C20:C21)</f>
        <v>2127.25136</v>
      </c>
      <c r="D19" s="312">
        <f aca="true" t="shared" si="0" ref="D19:D75">C19</f>
        <v>2127.25136</v>
      </c>
    </row>
    <row r="20" spans="1:4" ht="15.75">
      <c r="A20" s="262" t="s">
        <v>392</v>
      </c>
      <c r="B20" s="263">
        <f>'[1]приложение 4.1'!C22</f>
        <v>2029.82</v>
      </c>
      <c r="C20" s="263">
        <f>'[1]приложение 4.1'!D22</f>
        <v>2127.25136</v>
      </c>
      <c r="D20" s="312">
        <f t="shared" si="0"/>
        <v>2127.25136</v>
      </c>
    </row>
    <row r="21" spans="1:4" ht="15.75">
      <c r="A21" s="262" t="s">
        <v>106</v>
      </c>
      <c r="B21" s="262"/>
      <c r="C21" s="262"/>
      <c r="D21" s="312"/>
    </row>
    <row r="22" spans="1:4" ht="15.75">
      <c r="A22" s="260" t="s">
        <v>393</v>
      </c>
      <c r="B22" s="264">
        <f>'[1]приложение 4.1'!C24</f>
        <v>1916.5285298399997</v>
      </c>
      <c r="C22" s="264">
        <f>'[1]приложение 4.1'!D24</f>
        <v>1992.9251209812</v>
      </c>
      <c r="D22" s="312">
        <f t="shared" si="0"/>
        <v>1992.9251209812</v>
      </c>
    </row>
    <row r="23" spans="1:4" ht="15.75">
      <c r="A23" s="265" t="s">
        <v>394</v>
      </c>
      <c r="B23" s="265"/>
      <c r="C23" s="265"/>
      <c r="D23" s="312"/>
    </row>
    <row r="24" spans="1:4" ht="15.75" hidden="1">
      <c r="A24" s="262" t="s">
        <v>395</v>
      </c>
      <c r="B24" s="262"/>
      <c r="C24" s="262"/>
      <c r="D24" s="312"/>
    </row>
    <row r="25" spans="1:4" ht="15.75" hidden="1">
      <c r="A25" s="262" t="s">
        <v>396</v>
      </c>
      <c r="B25" s="262"/>
      <c r="C25" s="262"/>
      <c r="D25" s="312"/>
    </row>
    <row r="26" spans="1:4" ht="15.75" hidden="1">
      <c r="A26" s="262" t="s">
        <v>397</v>
      </c>
      <c r="B26" s="262"/>
      <c r="C26" s="262"/>
      <c r="D26" s="312"/>
    </row>
    <row r="27" spans="1:4" ht="15.75" hidden="1">
      <c r="A27" s="262" t="s">
        <v>398</v>
      </c>
      <c r="B27" s="262"/>
      <c r="C27" s="262"/>
      <c r="D27" s="312"/>
    </row>
    <row r="28" spans="1:4" ht="15.75" hidden="1">
      <c r="A28" s="262" t="s">
        <v>106</v>
      </c>
      <c r="B28" s="262"/>
      <c r="C28" s="262"/>
      <c r="D28" s="312"/>
    </row>
    <row r="29" spans="1:4" ht="15.75">
      <c r="A29" s="265" t="s">
        <v>399</v>
      </c>
      <c r="B29" s="265"/>
      <c r="C29" s="265"/>
      <c r="D29" s="312"/>
    </row>
    <row r="30" spans="1:4" ht="15.75">
      <c r="A30" s="148" t="s">
        <v>400</v>
      </c>
      <c r="B30" s="264">
        <f>B20-B22</f>
        <v>113.29147016000024</v>
      </c>
      <c r="C30" s="264">
        <f>C20-C22</f>
        <v>134.32623901880015</v>
      </c>
      <c r="D30" s="312">
        <f t="shared" si="0"/>
        <v>134.32623901880015</v>
      </c>
    </row>
    <row r="31" spans="1:4" ht="15.75">
      <c r="A31" s="148" t="s">
        <v>401</v>
      </c>
      <c r="B31" s="266">
        <f>'[1]приложение 4.1'!C39</f>
        <v>-89.4</v>
      </c>
      <c r="C31" s="266">
        <f>'[1]приложение 4.1'!D39</f>
        <v>-96.69120000000002</v>
      </c>
      <c r="D31" s="312">
        <f t="shared" si="0"/>
        <v>-96.69120000000002</v>
      </c>
    </row>
    <row r="32" spans="1:4" ht="15.75">
      <c r="A32" s="148" t="s">
        <v>201</v>
      </c>
      <c r="B32" s="148"/>
      <c r="C32" s="148"/>
      <c r="D32" s="312"/>
    </row>
    <row r="33" spans="1:4" ht="15.75">
      <c r="A33" s="260" t="s">
        <v>198</v>
      </c>
      <c r="B33" s="264">
        <f>'[1]приложение 4.1'!C48</f>
        <v>4.778294032000048</v>
      </c>
      <c r="C33" s="264">
        <f>'[1]приложение 4.1'!D48</f>
        <v>7.527007803760026</v>
      </c>
      <c r="D33" s="312">
        <f t="shared" si="0"/>
        <v>7.527007803760026</v>
      </c>
    </row>
    <row r="34" spans="1:4" ht="15.75">
      <c r="A34" s="260" t="s">
        <v>402</v>
      </c>
      <c r="B34" s="264">
        <f>'[1]приложение 4.1'!C49</f>
        <v>19.11317612800019</v>
      </c>
      <c r="C34" s="264">
        <f>'[1]приложение 4.1'!D49</f>
        <v>30.108031215040103</v>
      </c>
      <c r="D34" s="312">
        <f t="shared" si="0"/>
        <v>30.108031215040103</v>
      </c>
    </row>
    <row r="35" spans="1:4" ht="15.75">
      <c r="A35" s="260" t="s">
        <v>403</v>
      </c>
      <c r="B35" s="260"/>
      <c r="C35" s="260"/>
      <c r="D35" s="312"/>
    </row>
    <row r="36" spans="1:4" ht="15.75">
      <c r="A36" s="260"/>
      <c r="B36" s="260"/>
      <c r="C36" s="260"/>
      <c r="D36" s="312"/>
    </row>
    <row r="37" spans="1:4" ht="15.75">
      <c r="A37" s="267" t="s">
        <v>404</v>
      </c>
      <c r="B37" s="267"/>
      <c r="C37" s="267"/>
      <c r="D37" s="312"/>
    </row>
    <row r="38" spans="1:4" ht="15.75">
      <c r="A38" s="268" t="s">
        <v>405</v>
      </c>
      <c r="B38" s="269">
        <f>B20*1.18+'[1]приложение 4.1'!C40+'[1]приложение 4.1'!C58-350</f>
        <v>2223.7875999999997</v>
      </c>
      <c r="C38" s="269">
        <f>C20*1.18+'[1]приложение 4.1'!D40+'[1]приложение 4.1'!D58-370</f>
        <v>2329.5294048</v>
      </c>
      <c r="D38" s="312">
        <f t="shared" si="0"/>
        <v>2329.5294048</v>
      </c>
    </row>
    <row r="39" spans="1:4" ht="15.75" hidden="1">
      <c r="A39" s="270" t="s">
        <v>395</v>
      </c>
      <c r="B39" s="269"/>
      <c r="C39" s="269"/>
      <c r="D39" s="312">
        <f t="shared" si="0"/>
        <v>0</v>
      </c>
    </row>
    <row r="40" spans="1:4" ht="15.75" hidden="1">
      <c r="A40" s="270" t="s">
        <v>396</v>
      </c>
      <c r="B40" s="269"/>
      <c r="C40" s="269"/>
      <c r="D40" s="312">
        <f t="shared" si="0"/>
        <v>0</v>
      </c>
    </row>
    <row r="41" spans="1:4" ht="15.75" hidden="1">
      <c r="A41" s="270" t="s">
        <v>397</v>
      </c>
      <c r="B41" s="269"/>
      <c r="C41" s="269"/>
      <c r="D41" s="312">
        <f t="shared" si="0"/>
        <v>0</v>
      </c>
    </row>
    <row r="42" spans="1:4" ht="15.75" hidden="1">
      <c r="A42" s="270" t="s">
        <v>398</v>
      </c>
      <c r="B42" s="270"/>
      <c r="C42" s="270"/>
      <c r="D42" s="312">
        <f t="shared" si="0"/>
        <v>0</v>
      </c>
    </row>
    <row r="43" spans="1:4" ht="15.75" hidden="1">
      <c r="A43" s="270" t="s">
        <v>106</v>
      </c>
      <c r="B43" s="270"/>
      <c r="C43" s="270"/>
      <c r="D43" s="312">
        <f t="shared" si="0"/>
        <v>0</v>
      </c>
    </row>
    <row r="44" spans="1:4" ht="15.75">
      <c r="A44" s="268" t="s">
        <v>406</v>
      </c>
      <c r="B44" s="269">
        <f>B45+B51+B52+'[1]приложение 4.1'!C62+'[1]приложение 4.1'!C44</f>
        <v>2094.3285298399996</v>
      </c>
      <c r="C44" s="269">
        <f>C45+C51+C52+'[1]приложение 4.1'!D62+'[1]приложение 4.1'!D44</f>
        <v>2206.7891209812</v>
      </c>
      <c r="D44" s="312">
        <f t="shared" si="0"/>
        <v>2206.7891209812</v>
      </c>
    </row>
    <row r="45" spans="1:4" ht="15.75" hidden="1">
      <c r="A45" s="271" t="s">
        <v>407</v>
      </c>
      <c r="B45" s="269">
        <f>'[1]приложение 4.1'!C24-'[1]приложение 4.1'!C31</f>
        <v>1834.3285298399996</v>
      </c>
      <c r="C45" s="269">
        <f>'[1]приложение 4.1'!D24-'[1]приложение 4.1'!D31</f>
        <v>1918.7251209812</v>
      </c>
      <c r="D45" s="312">
        <f t="shared" si="0"/>
        <v>1918.7251209812</v>
      </c>
    </row>
    <row r="46" spans="1:4" ht="15.75" hidden="1">
      <c r="A46" s="270" t="s">
        <v>395</v>
      </c>
      <c r="B46" s="270"/>
      <c r="C46" s="270"/>
      <c r="D46" s="312">
        <f t="shared" si="0"/>
        <v>0</v>
      </c>
    </row>
    <row r="47" spans="1:4" ht="15.75" hidden="1">
      <c r="A47" s="270" t="s">
        <v>396</v>
      </c>
      <c r="B47" s="270"/>
      <c r="C47" s="270"/>
      <c r="D47" s="312">
        <f t="shared" si="0"/>
        <v>0</v>
      </c>
    </row>
    <row r="48" spans="1:4" ht="15.75" hidden="1">
      <c r="A48" s="270" t="s">
        <v>408</v>
      </c>
      <c r="B48" s="270"/>
      <c r="C48" s="270"/>
      <c r="D48" s="312">
        <f t="shared" si="0"/>
        <v>0</v>
      </c>
    </row>
    <row r="49" spans="1:4" ht="15.75" hidden="1">
      <c r="A49" s="270" t="s">
        <v>398</v>
      </c>
      <c r="B49" s="270"/>
      <c r="C49" s="270"/>
      <c r="D49" s="312">
        <f t="shared" si="0"/>
        <v>0</v>
      </c>
    </row>
    <row r="50" spans="1:4" ht="15.75" hidden="1">
      <c r="A50" s="270" t="s">
        <v>106</v>
      </c>
      <c r="B50" s="270"/>
      <c r="C50" s="270"/>
      <c r="D50" s="312">
        <f t="shared" si="0"/>
        <v>0</v>
      </c>
    </row>
    <row r="51" spans="1:4" ht="15.75" hidden="1">
      <c r="A51" s="271" t="s">
        <v>409</v>
      </c>
      <c r="B51" s="271"/>
      <c r="C51" s="271"/>
      <c r="D51" s="312">
        <f t="shared" si="0"/>
        <v>0</v>
      </c>
    </row>
    <row r="52" spans="1:4" ht="15.75" hidden="1">
      <c r="A52" s="271" t="s">
        <v>410</v>
      </c>
      <c r="B52" s="271"/>
      <c r="C52" s="271"/>
      <c r="D52" s="312">
        <f t="shared" si="0"/>
        <v>0</v>
      </c>
    </row>
    <row r="53" spans="1:4" ht="15.75">
      <c r="A53" s="267" t="s">
        <v>411</v>
      </c>
      <c r="B53" s="272">
        <f>B38-B44</f>
        <v>129.45907016</v>
      </c>
      <c r="C53" s="272">
        <f>C38-C44</f>
        <v>122.74028381879998</v>
      </c>
      <c r="D53" s="312">
        <f t="shared" si="0"/>
        <v>122.74028381879998</v>
      </c>
    </row>
    <row r="54" spans="1:4" ht="15.75">
      <c r="A54" s="273" t="s">
        <v>412</v>
      </c>
      <c r="B54" s="273"/>
      <c r="C54" s="273"/>
      <c r="D54" s="312"/>
    </row>
    <row r="55" spans="1:4" ht="15.75">
      <c r="A55" s="262" t="s">
        <v>405</v>
      </c>
      <c r="B55" s="262"/>
      <c r="C55" s="262"/>
      <c r="D55" s="312"/>
    </row>
    <row r="56" spans="1:4" ht="15.75">
      <c r="A56" s="262" t="s">
        <v>406</v>
      </c>
      <c r="B56" s="264">
        <f>'[1]приложение 4.2'!C18*1.18</f>
        <v>121.65799999999999</v>
      </c>
      <c r="C56" s="264">
        <f>'[1]приложение 4.2'!D18*1.18</f>
        <v>112.21799999999999</v>
      </c>
      <c r="D56" s="312">
        <f t="shared" si="0"/>
        <v>112.21799999999999</v>
      </c>
    </row>
    <row r="57" spans="1:4" ht="15.75">
      <c r="A57" s="273" t="s">
        <v>413</v>
      </c>
      <c r="B57" s="263">
        <f>B55-B56</f>
        <v>-121.65799999999999</v>
      </c>
      <c r="C57" s="263">
        <f>C55-C56</f>
        <v>-112.21799999999999</v>
      </c>
      <c r="D57" s="312">
        <f t="shared" si="0"/>
        <v>-112.21799999999999</v>
      </c>
    </row>
    <row r="58" spans="1:4" ht="15.75">
      <c r="A58" s="273" t="s">
        <v>414</v>
      </c>
      <c r="B58" s="273"/>
      <c r="C58" s="273"/>
      <c r="D58" s="312"/>
    </row>
    <row r="59" spans="1:4" ht="15.75">
      <c r="A59" s="260" t="s">
        <v>405</v>
      </c>
      <c r="B59" s="264">
        <f>SUM(B60:B61)</f>
        <v>0</v>
      </c>
      <c r="C59" s="264">
        <f>SUM(C60:C61)</f>
        <v>0</v>
      </c>
      <c r="D59" s="312">
        <f t="shared" si="0"/>
        <v>0</v>
      </c>
    </row>
    <row r="60" spans="1:4" ht="15.75">
      <c r="A60" s="265" t="s">
        <v>415</v>
      </c>
      <c r="B60" s="265"/>
      <c r="C60" s="265"/>
      <c r="D60" s="312"/>
    </row>
    <row r="61" spans="1:4" ht="15.75">
      <c r="A61" s="265" t="s">
        <v>416</v>
      </c>
      <c r="B61" s="265"/>
      <c r="C61" s="265"/>
      <c r="D61" s="312"/>
    </row>
    <row r="62" spans="1:4" ht="15.75">
      <c r="A62" s="260" t="s">
        <v>406</v>
      </c>
      <c r="B62" s="264">
        <f>SUM(B63)</f>
        <v>0</v>
      </c>
      <c r="C62" s="264">
        <f>SUM(C63)</f>
        <v>0</v>
      </c>
      <c r="D62" s="312">
        <f t="shared" si="0"/>
        <v>0</v>
      </c>
    </row>
    <row r="63" spans="1:4" ht="15.75">
      <c r="A63" s="265" t="s">
        <v>417</v>
      </c>
      <c r="B63" s="265"/>
      <c r="C63" s="265"/>
      <c r="D63" s="312"/>
    </row>
    <row r="64" spans="1:4" ht="15.75">
      <c r="A64" s="260" t="s">
        <v>418</v>
      </c>
      <c r="B64" s="264">
        <f>B59-B62</f>
        <v>0</v>
      </c>
      <c r="C64" s="264">
        <f>C59-C62</f>
        <v>0</v>
      </c>
      <c r="D64" s="312">
        <f t="shared" si="0"/>
        <v>0</v>
      </c>
    </row>
    <row r="65" spans="1:4" ht="15.75">
      <c r="A65" s="273" t="s">
        <v>419</v>
      </c>
      <c r="B65" s="263">
        <f>B53+B57+B64</f>
        <v>7.801070160000023</v>
      </c>
      <c r="C65" s="263">
        <f>C53+C57+C64</f>
        <v>10.522283818799991</v>
      </c>
      <c r="D65" s="312">
        <f t="shared" si="0"/>
        <v>10.522283818799991</v>
      </c>
    </row>
    <row r="66" spans="1:4" ht="15.75">
      <c r="A66" s="260" t="s">
        <v>420</v>
      </c>
      <c r="B66" s="264">
        <v>0</v>
      </c>
      <c r="C66" s="264">
        <v>0</v>
      </c>
      <c r="D66" s="312">
        <f t="shared" si="0"/>
        <v>0</v>
      </c>
    </row>
    <row r="67" spans="1:4" ht="15.75">
      <c r="A67" s="274" t="s">
        <v>421</v>
      </c>
      <c r="B67" s="264">
        <v>0</v>
      </c>
      <c r="C67" s="264">
        <v>0</v>
      </c>
      <c r="D67" s="312">
        <f t="shared" si="0"/>
        <v>0</v>
      </c>
    </row>
    <row r="68" spans="1:4" ht="15.75">
      <c r="A68" s="274" t="s">
        <v>422</v>
      </c>
      <c r="B68" s="264">
        <v>0</v>
      </c>
      <c r="C68" s="264">
        <v>0</v>
      </c>
      <c r="D68" s="312">
        <f t="shared" si="0"/>
        <v>0</v>
      </c>
    </row>
    <row r="69" spans="1:4" ht="15.75">
      <c r="A69" s="274" t="s">
        <v>423</v>
      </c>
      <c r="B69" s="264">
        <v>0</v>
      </c>
      <c r="C69" s="264">
        <v>0</v>
      </c>
      <c r="D69" s="312">
        <f t="shared" si="0"/>
        <v>0</v>
      </c>
    </row>
    <row r="70" spans="1:4" ht="15.75">
      <c r="A70" s="274" t="s">
        <v>424</v>
      </c>
      <c r="B70" s="264">
        <v>0</v>
      </c>
      <c r="C70" s="264">
        <v>0</v>
      </c>
      <c r="D70" s="312">
        <f t="shared" si="0"/>
        <v>0</v>
      </c>
    </row>
    <row r="71" spans="1:4" ht="15.75">
      <c r="A71" s="260" t="s">
        <v>419</v>
      </c>
      <c r="B71" s="264">
        <f>B65+B66</f>
        <v>7.801070160000023</v>
      </c>
      <c r="C71" s="264">
        <f>C65+C66</f>
        <v>10.522283818799991</v>
      </c>
      <c r="D71" s="312">
        <f t="shared" si="0"/>
        <v>10.522283818799991</v>
      </c>
    </row>
    <row r="72" spans="1:4" ht="15.75">
      <c r="A72" s="260" t="s">
        <v>425</v>
      </c>
      <c r="B72" s="264">
        <f>B71+B73</f>
        <v>15.801070160000023</v>
      </c>
      <c r="C72" s="264">
        <f>C71+C73</f>
        <v>19.02228381879999</v>
      </c>
      <c r="D72" s="312">
        <f t="shared" si="0"/>
        <v>19.02228381879999</v>
      </c>
    </row>
    <row r="73" spans="1:4" ht="15.75">
      <c r="A73" s="274" t="s">
        <v>426</v>
      </c>
      <c r="B73" s="269">
        <v>8</v>
      </c>
      <c r="C73" s="269">
        <v>8.5</v>
      </c>
      <c r="D73" s="312">
        <f t="shared" si="0"/>
        <v>8.5</v>
      </c>
    </row>
    <row r="74" spans="1:4" ht="15.75">
      <c r="A74" s="260" t="s">
        <v>427</v>
      </c>
      <c r="B74" s="264">
        <v>0</v>
      </c>
      <c r="C74" s="264">
        <v>0</v>
      </c>
      <c r="D74" s="312">
        <f t="shared" si="0"/>
        <v>0</v>
      </c>
    </row>
    <row r="75" spans="1:4" ht="15.75">
      <c r="A75" s="260" t="s">
        <v>428</v>
      </c>
      <c r="B75" s="264">
        <v>0</v>
      </c>
      <c r="C75" s="264">
        <v>0</v>
      </c>
      <c r="D75" s="312">
        <f t="shared" si="0"/>
        <v>0</v>
      </c>
    </row>
    <row r="77" ht="15.75">
      <c r="D77" s="275"/>
    </row>
    <row r="78" spans="1:3" ht="15.75">
      <c r="A78" s="88" t="s">
        <v>340</v>
      </c>
      <c r="B78" s="88"/>
      <c r="C78" s="88"/>
    </row>
    <row r="79" spans="1:4" ht="15.75">
      <c r="A79" s="88" t="s">
        <v>341</v>
      </c>
      <c r="B79" s="88"/>
      <c r="C79" s="88"/>
      <c r="D79" s="195" t="s">
        <v>385</v>
      </c>
    </row>
  </sheetData>
  <sheetProtection/>
  <mergeCells count="1">
    <mergeCell ref="A5:D5"/>
  </mergeCells>
  <printOptions horizontalCentered="1"/>
  <pageMargins left="0.9055118110236221" right="0.11811023622047245" top="0.5511811023622047" bottom="0.5511811023622047" header="0.31496062992125984" footer="0.31496062992125984"/>
  <pageSetup blackAndWhite="1"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V43"/>
  <sheetViews>
    <sheetView view="pageBreakPreview" zoomScaleSheetLayoutView="100" zoomScalePageLayoutView="0" workbookViewId="0" topLeftCell="A19">
      <selection activeCell="IK22" sqref="IK22:IQ22"/>
    </sheetView>
  </sheetViews>
  <sheetFormatPr defaultColWidth="0.85546875" defaultRowHeight="15"/>
  <cols>
    <col min="1" max="24" width="0.85546875" style="3" customWidth="1"/>
    <col min="25" max="25" width="4.8515625" style="3" customWidth="1"/>
    <col min="26" max="26" width="7.00390625" style="3" customWidth="1"/>
    <col min="27" max="87" width="0.85546875" style="3" customWidth="1"/>
    <col min="88" max="88" width="3.7109375" style="3" customWidth="1"/>
    <col min="89" max="128" width="0.85546875" style="3" customWidth="1"/>
    <col min="129" max="129" width="2.421875" style="3" customWidth="1"/>
    <col min="130" max="130" width="0.9921875" style="3" hidden="1" customWidth="1"/>
    <col min="131" max="167" width="0" style="3" hidden="1" customWidth="1"/>
    <col min="168" max="173" width="0.85546875" style="3" customWidth="1"/>
    <col min="174" max="174" width="4.28125" style="3" customWidth="1"/>
    <col min="175" max="177" width="0.85546875" style="3" customWidth="1"/>
    <col min="178" max="178" width="2.7109375" style="3" customWidth="1"/>
    <col min="179" max="181" width="0.85546875" style="3" customWidth="1"/>
    <col min="182" max="182" width="2.28125" style="3" customWidth="1"/>
    <col min="183" max="188" width="0.85546875" style="3" customWidth="1"/>
    <col min="189" max="189" width="6.28125" style="3" customWidth="1"/>
    <col min="190" max="195" width="0.85546875" style="3" customWidth="1"/>
    <col min="196" max="222" width="0" style="3" hidden="1" customWidth="1"/>
    <col min="223" max="243" width="0.85546875" style="3" customWidth="1"/>
    <col min="244" max="244" width="1.8515625" style="3" customWidth="1"/>
    <col min="245" max="16384" width="0.85546875" style="3" customWidth="1"/>
  </cols>
  <sheetData>
    <row r="1" s="1" customFormat="1" ht="29.25" customHeight="1"/>
    <row r="2" spans="1:256" s="2" customFormat="1" ht="22.5" customHeight="1">
      <c r="A2" s="557" t="s">
        <v>429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  <c r="GH2" s="557"/>
      <c r="GI2" s="557"/>
      <c r="GJ2" s="557"/>
      <c r="GK2" s="557"/>
      <c r="GL2" s="557"/>
      <c r="GM2" s="557"/>
      <c r="GN2" s="557"/>
      <c r="GO2" s="557"/>
      <c r="GP2" s="557"/>
      <c r="GQ2" s="557"/>
      <c r="GR2" s="557"/>
      <c r="GS2" s="557"/>
      <c r="GT2" s="557"/>
      <c r="GU2" s="557"/>
      <c r="GV2" s="557"/>
      <c r="GW2" s="557"/>
      <c r="GX2" s="557"/>
      <c r="GY2" s="557"/>
      <c r="GZ2" s="557"/>
      <c r="HA2" s="557"/>
      <c r="HB2" s="557"/>
      <c r="HC2" s="557"/>
      <c r="HD2" s="557"/>
      <c r="HE2" s="557"/>
      <c r="HF2" s="557"/>
      <c r="HG2" s="557"/>
      <c r="HH2" s="557"/>
      <c r="HI2" s="557"/>
      <c r="HJ2" s="557"/>
      <c r="HK2" s="557"/>
      <c r="HL2" s="557"/>
      <c r="HM2" s="557"/>
      <c r="HN2" s="557"/>
      <c r="HO2" s="557"/>
      <c r="HP2" s="557"/>
      <c r="HQ2" s="557"/>
      <c r="HR2" s="557"/>
      <c r="HS2" s="557"/>
      <c r="HT2" s="557"/>
      <c r="HU2" s="557"/>
      <c r="HV2" s="557"/>
      <c r="HW2" s="557"/>
      <c r="HX2" s="557"/>
      <c r="HY2" s="557"/>
      <c r="HZ2" s="557"/>
      <c r="IA2" s="557"/>
      <c r="IB2" s="557"/>
      <c r="IC2" s="557"/>
      <c r="ID2" s="557"/>
      <c r="IE2" s="557"/>
      <c r="IF2" s="557"/>
      <c r="IG2" s="557"/>
      <c r="IH2" s="557"/>
      <c r="II2" s="557"/>
      <c r="IJ2" s="557"/>
      <c r="IK2" s="557"/>
      <c r="IL2" s="557"/>
      <c r="IM2" s="557"/>
      <c r="IN2" s="557"/>
      <c r="IO2" s="557"/>
      <c r="IP2" s="557"/>
      <c r="IQ2" s="557"/>
      <c r="IR2" s="557"/>
      <c r="IS2" s="557"/>
      <c r="IT2" s="557"/>
      <c r="IU2" s="557"/>
      <c r="IV2" s="557"/>
    </row>
    <row r="3" ht="22.5" customHeight="1"/>
    <row r="4" ht="22.5" customHeight="1"/>
    <row r="5" ht="22.5" customHeight="1"/>
    <row r="6" ht="11.25"/>
    <row r="7" ht="12.75" customHeight="1"/>
    <row r="8" ht="12.75" customHeight="1"/>
    <row r="9" ht="12.75" customHeight="1"/>
    <row r="10" ht="11.25"/>
    <row r="11" ht="11.25"/>
    <row r="13" spans="1:256" s="1" customFormat="1" ht="24.75" customHeight="1">
      <c r="A13" s="560" t="s">
        <v>7</v>
      </c>
      <c r="B13" s="561"/>
      <c r="C13" s="561"/>
      <c r="D13" s="561"/>
      <c r="E13" s="562"/>
      <c r="F13" s="560" t="s">
        <v>80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2"/>
      <c r="AA13" s="532" t="s">
        <v>81</v>
      </c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/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/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  <c r="DI13" s="533"/>
      <c r="DJ13" s="533"/>
      <c r="DK13" s="533"/>
      <c r="DL13" s="533"/>
      <c r="DM13" s="533"/>
      <c r="DN13" s="533"/>
      <c r="DO13" s="533"/>
      <c r="DP13" s="533"/>
      <c r="DQ13" s="533"/>
      <c r="DR13" s="533"/>
      <c r="DS13" s="533"/>
      <c r="DT13" s="533"/>
      <c r="DU13" s="533"/>
      <c r="DV13" s="533"/>
      <c r="DW13" s="533"/>
      <c r="DX13" s="533"/>
      <c r="DY13" s="533"/>
      <c r="DZ13" s="533"/>
      <c r="EA13" s="533"/>
      <c r="EB13" s="533"/>
      <c r="EC13" s="533"/>
      <c r="ED13" s="533"/>
      <c r="EE13" s="533"/>
      <c r="EF13" s="533"/>
      <c r="EG13" s="533"/>
      <c r="EH13" s="533"/>
      <c r="EI13" s="533"/>
      <c r="EJ13" s="533"/>
      <c r="EK13" s="533"/>
      <c r="EL13" s="533"/>
      <c r="EM13" s="533"/>
      <c r="EN13" s="533"/>
      <c r="EO13" s="533"/>
      <c r="EP13" s="533"/>
      <c r="EQ13" s="533"/>
      <c r="ER13" s="533"/>
      <c r="ES13" s="533"/>
      <c r="ET13" s="533"/>
      <c r="EU13" s="533"/>
      <c r="EV13" s="533"/>
      <c r="EW13" s="533"/>
      <c r="EX13" s="533"/>
      <c r="EY13" s="533"/>
      <c r="EZ13" s="533"/>
      <c r="FA13" s="533"/>
      <c r="FB13" s="533"/>
      <c r="FC13" s="533"/>
      <c r="FD13" s="533"/>
      <c r="FE13" s="533"/>
      <c r="FF13" s="533"/>
      <c r="FG13" s="533"/>
      <c r="FH13" s="533"/>
      <c r="FI13" s="533"/>
      <c r="FJ13" s="533"/>
      <c r="FK13" s="534"/>
      <c r="FL13" s="560" t="s">
        <v>207</v>
      </c>
      <c r="FM13" s="561"/>
      <c r="FN13" s="561"/>
      <c r="FO13" s="561"/>
      <c r="FP13" s="561"/>
      <c r="FQ13" s="561"/>
      <c r="FR13" s="561"/>
      <c r="FS13" s="561"/>
      <c r="FT13" s="561"/>
      <c r="FU13" s="561"/>
      <c r="FV13" s="561"/>
      <c r="FW13" s="561"/>
      <c r="FX13" s="561"/>
      <c r="FY13" s="561"/>
      <c r="FZ13" s="561"/>
      <c r="GA13" s="561"/>
      <c r="GB13" s="561"/>
      <c r="GC13" s="561"/>
      <c r="GD13" s="561"/>
      <c r="GE13" s="561"/>
      <c r="GF13" s="561"/>
      <c r="GG13" s="561"/>
      <c r="GH13" s="561"/>
      <c r="GI13" s="561"/>
      <c r="GJ13" s="561"/>
      <c r="GK13" s="561"/>
      <c r="GL13" s="561"/>
      <c r="GM13" s="562"/>
      <c r="GN13" s="532" t="s">
        <v>82</v>
      </c>
      <c r="GO13" s="533"/>
      <c r="GP13" s="533"/>
      <c r="GQ13" s="533"/>
      <c r="GR13" s="533"/>
      <c r="GS13" s="533"/>
      <c r="GT13" s="533"/>
      <c r="GU13" s="533"/>
      <c r="GV13" s="533"/>
      <c r="GW13" s="533"/>
      <c r="GX13" s="533"/>
      <c r="GY13" s="533"/>
      <c r="GZ13" s="533"/>
      <c r="HA13" s="533"/>
      <c r="HB13" s="533"/>
      <c r="HC13" s="533"/>
      <c r="HD13" s="533"/>
      <c r="HE13" s="533"/>
      <c r="HF13" s="533"/>
      <c r="HG13" s="533"/>
      <c r="HH13" s="533"/>
      <c r="HI13" s="533"/>
      <c r="HJ13" s="533"/>
      <c r="HK13" s="533"/>
      <c r="HL13" s="533"/>
      <c r="HM13" s="533"/>
      <c r="HN13" s="533"/>
      <c r="HO13" s="533"/>
      <c r="HP13" s="533"/>
      <c r="HQ13" s="533"/>
      <c r="HR13" s="533"/>
      <c r="HS13" s="533"/>
      <c r="HT13" s="533"/>
      <c r="HU13" s="533"/>
      <c r="HV13" s="533"/>
      <c r="HW13" s="533"/>
      <c r="HX13" s="533"/>
      <c r="HY13" s="533"/>
      <c r="HZ13" s="533"/>
      <c r="IA13" s="533"/>
      <c r="IB13" s="533"/>
      <c r="IC13" s="533"/>
      <c r="ID13" s="533"/>
      <c r="IE13" s="533"/>
      <c r="IF13" s="533"/>
      <c r="IG13" s="533"/>
      <c r="IH13" s="533"/>
      <c r="II13" s="533"/>
      <c r="IJ13" s="533"/>
      <c r="IK13" s="533"/>
      <c r="IL13" s="533"/>
      <c r="IM13" s="533"/>
      <c r="IN13" s="533"/>
      <c r="IO13" s="533"/>
      <c r="IP13" s="533"/>
      <c r="IQ13" s="533"/>
      <c r="IR13" s="533"/>
      <c r="IS13" s="533"/>
      <c r="IT13" s="533"/>
      <c r="IU13" s="533"/>
      <c r="IV13" s="533"/>
    </row>
    <row r="14" spans="1:256" s="1" customFormat="1" ht="11.25" customHeight="1">
      <c r="A14" s="563"/>
      <c r="B14" s="564"/>
      <c r="C14" s="564"/>
      <c r="D14" s="564"/>
      <c r="E14" s="565"/>
      <c r="F14" s="563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5"/>
      <c r="AA14" s="532" t="s">
        <v>83</v>
      </c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4"/>
      <c r="BB14" s="532" t="s">
        <v>84</v>
      </c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4"/>
      <c r="CE14" s="569" t="s">
        <v>85</v>
      </c>
      <c r="CF14" s="569"/>
      <c r="CG14" s="569"/>
      <c r="CH14" s="569"/>
      <c r="CI14" s="569"/>
      <c r="CJ14" s="569"/>
      <c r="CK14" s="569"/>
      <c r="CL14" s="569"/>
      <c r="CM14" s="569"/>
      <c r="CN14" s="569"/>
      <c r="CO14" s="569"/>
      <c r="CP14" s="569"/>
      <c r="CQ14" s="569"/>
      <c r="CR14" s="569"/>
      <c r="CS14" s="569"/>
      <c r="CT14" s="569"/>
      <c r="CU14" s="569"/>
      <c r="CV14" s="569"/>
      <c r="CW14" s="569"/>
      <c r="CX14" s="569"/>
      <c r="CY14" s="569"/>
      <c r="CZ14" s="569"/>
      <c r="DA14" s="569"/>
      <c r="DB14" s="569"/>
      <c r="DC14" s="569"/>
      <c r="DD14" s="569"/>
      <c r="DE14" s="569"/>
      <c r="DF14" s="569"/>
      <c r="DG14" s="569"/>
      <c r="DH14" s="569"/>
      <c r="DI14" s="569"/>
      <c r="DJ14" s="569"/>
      <c r="DK14" s="569"/>
      <c r="DL14" s="569"/>
      <c r="DM14" s="569"/>
      <c r="DN14" s="569"/>
      <c r="DO14" s="569"/>
      <c r="DP14" s="569"/>
      <c r="DQ14" s="569"/>
      <c r="DR14" s="569"/>
      <c r="DS14" s="548" t="s">
        <v>86</v>
      </c>
      <c r="DT14" s="548"/>
      <c r="DU14" s="548"/>
      <c r="DV14" s="548"/>
      <c r="DW14" s="548"/>
      <c r="DX14" s="548"/>
      <c r="DY14" s="549"/>
      <c r="DZ14" s="532" t="s">
        <v>85</v>
      </c>
      <c r="EA14" s="533"/>
      <c r="EB14" s="533"/>
      <c r="EC14" s="533"/>
      <c r="ED14" s="533"/>
      <c r="EE14" s="533"/>
      <c r="EF14" s="533"/>
      <c r="EG14" s="533"/>
      <c r="EH14" s="533"/>
      <c r="EI14" s="533"/>
      <c r="EJ14" s="533"/>
      <c r="EK14" s="533"/>
      <c r="EL14" s="533"/>
      <c r="EM14" s="533"/>
      <c r="EN14" s="533"/>
      <c r="EO14" s="533"/>
      <c r="EP14" s="533"/>
      <c r="EQ14" s="533"/>
      <c r="ER14" s="533"/>
      <c r="ES14" s="533"/>
      <c r="ET14" s="533"/>
      <c r="EU14" s="533"/>
      <c r="EV14" s="533"/>
      <c r="EW14" s="533"/>
      <c r="EX14" s="533"/>
      <c r="EY14" s="533"/>
      <c r="EZ14" s="533"/>
      <c r="FA14" s="533"/>
      <c r="FB14" s="533"/>
      <c r="FC14" s="533"/>
      <c r="FD14" s="533"/>
      <c r="FE14" s="534"/>
      <c r="FF14" s="547" t="s">
        <v>86</v>
      </c>
      <c r="FG14" s="548"/>
      <c r="FH14" s="548"/>
      <c r="FI14" s="548"/>
      <c r="FJ14" s="548"/>
      <c r="FK14" s="549"/>
      <c r="FL14" s="566"/>
      <c r="FM14" s="567"/>
      <c r="FN14" s="567"/>
      <c r="FO14" s="567"/>
      <c r="FP14" s="567"/>
      <c r="FQ14" s="567"/>
      <c r="FR14" s="567"/>
      <c r="FS14" s="567"/>
      <c r="FT14" s="567"/>
      <c r="FU14" s="567"/>
      <c r="FV14" s="567"/>
      <c r="FW14" s="567"/>
      <c r="FX14" s="567"/>
      <c r="FY14" s="567"/>
      <c r="FZ14" s="567"/>
      <c r="GA14" s="567"/>
      <c r="GB14" s="567"/>
      <c r="GC14" s="567"/>
      <c r="GD14" s="567"/>
      <c r="GE14" s="567"/>
      <c r="GF14" s="567"/>
      <c r="GG14" s="567"/>
      <c r="GH14" s="567"/>
      <c r="GI14" s="567"/>
      <c r="GJ14" s="567"/>
      <c r="GK14" s="567"/>
      <c r="GL14" s="567"/>
      <c r="GM14" s="568"/>
      <c r="GN14" s="532" t="s">
        <v>83</v>
      </c>
      <c r="GO14" s="533"/>
      <c r="GP14" s="533"/>
      <c r="GQ14" s="533"/>
      <c r="GR14" s="533"/>
      <c r="GS14" s="533"/>
      <c r="GT14" s="533"/>
      <c r="GU14" s="533"/>
      <c r="GV14" s="533"/>
      <c r="GW14" s="533"/>
      <c r="GX14" s="533"/>
      <c r="GY14" s="533"/>
      <c r="GZ14" s="533"/>
      <c r="HA14" s="533"/>
      <c r="HB14" s="533"/>
      <c r="HC14" s="533"/>
      <c r="HD14" s="533"/>
      <c r="HE14" s="533"/>
      <c r="HF14" s="533"/>
      <c r="HG14" s="533"/>
      <c r="HH14" s="533"/>
      <c r="HI14" s="533"/>
      <c r="HJ14" s="533"/>
      <c r="HK14" s="533"/>
      <c r="HL14" s="533"/>
      <c r="HM14" s="533"/>
      <c r="HN14" s="534"/>
      <c r="HO14" s="532" t="s">
        <v>84</v>
      </c>
      <c r="HP14" s="533"/>
      <c r="HQ14" s="533"/>
      <c r="HR14" s="533"/>
      <c r="HS14" s="533"/>
      <c r="HT14" s="533"/>
      <c r="HU14" s="533"/>
      <c r="HV14" s="533"/>
      <c r="HW14" s="533"/>
      <c r="HX14" s="533"/>
      <c r="HY14" s="533"/>
      <c r="HZ14" s="533"/>
      <c r="IA14" s="533"/>
      <c r="IB14" s="533"/>
      <c r="IC14" s="533"/>
      <c r="ID14" s="533"/>
      <c r="IE14" s="533"/>
      <c r="IF14" s="533"/>
      <c r="IG14" s="533"/>
      <c r="IH14" s="533"/>
      <c r="II14" s="533"/>
      <c r="IJ14" s="533"/>
      <c r="IK14" s="533"/>
      <c r="IL14" s="533"/>
      <c r="IM14" s="533"/>
      <c r="IN14" s="533"/>
      <c r="IO14" s="533"/>
      <c r="IP14" s="533"/>
      <c r="IQ14" s="534"/>
      <c r="IR14" s="532" t="s">
        <v>85</v>
      </c>
      <c r="IS14" s="533"/>
      <c r="IT14" s="533"/>
      <c r="IU14" s="533"/>
      <c r="IV14" s="533"/>
    </row>
    <row r="15" spans="1:256" s="1" customFormat="1" ht="57" customHeight="1">
      <c r="A15" s="566"/>
      <c r="B15" s="567"/>
      <c r="C15" s="567"/>
      <c r="D15" s="567"/>
      <c r="E15" s="568"/>
      <c r="F15" s="566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8"/>
      <c r="AA15" s="526" t="s">
        <v>87</v>
      </c>
      <c r="AB15" s="527"/>
      <c r="AC15" s="527"/>
      <c r="AD15" s="527"/>
      <c r="AE15" s="527"/>
      <c r="AF15" s="528"/>
      <c r="AG15" s="526" t="s">
        <v>88</v>
      </c>
      <c r="AH15" s="527"/>
      <c r="AI15" s="527"/>
      <c r="AJ15" s="527"/>
      <c r="AK15" s="527"/>
      <c r="AL15" s="527"/>
      <c r="AM15" s="528"/>
      <c r="AN15" s="526" t="s">
        <v>89</v>
      </c>
      <c r="AO15" s="527"/>
      <c r="AP15" s="527"/>
      <c r="AQ15" s="527"/>
      <c r="AR15" s="527"/>
      <c r="AS15" s="527"/>
      <c r="AT15" s="528"/>
      <c r="AU15" s="526" t="s">
        <v>90</v>
      </c>
      <c r="AV15" s="527"/>
      <c r="AW15" s="527"/>
      <c r="AX15" s="527"/>
      <c r="AY15" s="527"/>
      <c r="AZ15" s="527"/>
      <c r="BA15" s="528"/>
      <c r="BB15" s="526" t="s">
        <v>87</v>
      </c>
      <c r="BC15" s="527"/>
      <c r="BD15" s="527"/>
      <c r="BE15" s="527"/>
      <c r="BF15" s="527"/>
      <c r="BG15" s="528"/>
      <c r="BH15" s="526" t="s">
        <v>88</v>
      </c>
      <c r="BI15" s="527"/>
      <c r="BJ15" s="527"/>
      <c r="BK15" s="527"/>
      <c r="BL15" s="527"/>
      <c r="BM15" s="527"/>
      <c r="BN15" s="528"/>
      <c r="BO15" s="526" t="s">
        <v>91</v>
      </c>
      <c r="BP15" s="527"/>
      <c r="BQ15" s="527"/>
      <c r="BR15" s="527"/>
      <c r="BS15" s="527"/>
      <c r="BT15" s="527"/>
      <c r="BU15" s="527"/>
      <c r="BV15" s="527"/>
      <c r="BW15" s="528"/>
      <c r="BX15" s="526" t="s">
        <v>92</v>
      </c>
      <c r="BY15" s="527"/>
      <c r="BZ15" s="527"/>
      <c r="CA15" s="527"/>
      <c r="CB15" s="527"/>
      <c r="CC15" s="527"/>
      <c r="CD15" s="528"/>
      <c r="CE15" s="526" t="s">
        <v>87</v>
      </c>
      <c r="CF15" s="527"/>
      <c r="CG15" s="527"/>
      <c r="CH15" s="527"/>
      <c r="CI15" s="527"/>
      <c r="CJ15" s="528"/>
      <c r="CK15" s="526" t="s">
        <v>88</v>
      </c>
      <c r="CL15" s="527"/>
      <c r="CM15" s="527"/>
      <c r="CN15" s="527"/>
      <c r="CO15" s="527"/>
      <c r="CP15" s="527"/>
      <c r="CQ15" s="528"/>
      <c r="CR15" s="526" t="s">
        <v>93</v>
      </c>
      <c r="CS15" s="527"/>
      <c r="CT15" s="527"/>
      <c r="CU15" s="527"/>
      <c r="CV15" s="527"/>
      <c r="CW15" s="527"/>
      <c r="CX15" s="527"/>
      <c r="CY15" s="527"/>
      <c r="CZ15" s="528"/>
      <c r="DA15" s="526" t="s">
        <v>94</v>
      </c>
      <c r="DB15" s="527"/>
      <c r="DC15" s="527"/>
      <c r="DD15" s="527"/>
      <c r="DE15" s="527"/>
      <c r="DF15" s="527"/>
      <c r="DG15" s="527"/>
      <c r="DH15" s="527"/>
      <c r="DI15" s="528"/>
      <c r="DJ15" s="526" t="s">
        <v>208</v>
      </c>
      <c r="DK15" s="527"/>
      <c r="DL15" s="527"/>
      <c r="DM15" s="527"/>
      <c r="DN15" s="527"/>
      <c r="DO15" s="527"/>
      <c r="DP15" s="527"/>
      <c r="DQ15" s="527"/>
      <c r="DR15" s="528"/>
      <c r="DS15" s="551"/>
      <c r="DT15" s="551"/>
      <c r="DU15" s="551"/>
      <c r="DV15" s="551"/>
      <c r="DW15" s="551"/>
      <c r="DX15" s="551"/>
      <c r="DY15" s="552"/>
      <c r="DZ15" s="526" t="s">
        <v>87</v>
      </c>
      <c r="EA15" s="527"/>
      <c r="EB15" s="527"/>
      <c r="EC15" s="527"/>
      <c r="ED15" s="527"/>
      <c r="EE15" s="528"/>
      <c r="EF15" s="526" t="s">
        <v>88</v>
      </c>
      <c r="EG15" s="527"/>
      <c r="EH15" s="527"/>
      <c r="EI15" s="527"/>
      <c r="EJ15" s="527"/>
      <c r="EK15" s="527"/>
      <c r="EL15" s="528"/>
      <c r="EM15" s="547" t="s">
        <v>93</v>
      </c>
      <c r="EN15" s="548"/>
      <c r="EO15" s="548"/>
      <c r="EP15" s="548"/>
      <c r="EQ15" s="548"/>
      <c r="ER15" s="549"/>
      <c r="ES15" s="547" t="s">
        <v>94</v>
      </c>
      <c r="ET15" s="548"/>
      <c r="EU15" s="548"/>
      <c r="EV15" s="548"/>
      <c r="EW15" s="548"/>
      <c r="EX15" s="549"/>
      <c r="EY15" s="547" t="s">
        <v>95</v>
      </c>
      <c r="EZ15" s="548"/>
      <c r="FA15" s="548"/>
      <c r="FB15" s="548"/>
      <c r="FC15" s="527"/>
      <c r="FD15" s="527"/>
      <c r="FE15" s="528"/>
      <c r="FF15" s="550"/>
      <c r="FG15" s="551"/>
      <c r="FH15" s="551"/>
      <c r="FI15" s="551"/>
      <c r="FJ15" s="551"/>
      <c r="FK15" s="552"/>
      <c r="FL15" s="526" t="s">
        <v>96</v>
      </c>
      <c r="FM15" s="527"/>
      <c r="FN15" s="527"/>
      <c r="FO15" s="527"/>
      <c r="FP15" s="527"/>
      <c r="FQ15" s="527"/>
      <c r="FR15" s="528"/>
      <c r="FS15" s="526" t="s">
        <v>97</v>
      </c>
      <c r="FT15" s="527"/>
      <c r="FU15" s="527"/>
      <c r="FV15" s="528"/>
      <c r="FW15" s="526" t="s">
        <v>98</v>
      </c>
      <c r="FX15" s="527"/>
      <c r="FY15" s="527"/>
      <c r="FZ15" s="528"/>
      <c r="GA15" s="526" t="s">
        <v>99</v>
      </c>
      <c r="GB15" s="527"/>
      <c r="GC15" s="527"/>
      <c r="GD15" s="527"/>
      <c r="GE15" s="527"/>
      <c r="GF15" s="527"/>
      <c r="GG15" s="528"/>
      <c r="GH15" s="526" t="s">
        <v>100</v>
      </c>
      <c r="GI15" s="527"/>
      <c r="GJ15" s="527"/>
      <c r="GK15" s="527"/>
      <c r="GL15" s="527"/>
      <c r="GM15" s="528"/>
      <c r="GN15" s="526" t="s">
        <v>87</v>
      </c>
      <c r="GO15" s="527"/>
      <c r="GP15" s="527"/>
      <c r="GQ15" s="527"/>
      <c r="GR15" s="527"/>
      <c r="GS15" s="528"/>
      <c r="GT15" s="526" t="s">
        <v>88</v>
      </c>
      <c r="GU15" s="527"/>
      <c r="GV15" s="527"/>
      <c r="GW15" s="527"/>
      <c r="GX15" s="527"/>
      <c r="GY15" s="527"/>
      <c r="GZ15" s="528"/>
      <c r="HA15" s="526" t="s">
        <v>89</v>
      </c>
      <c r="HB15" s="527"/>
      <c r="HC15" s="527"/>
      <c r="HD15" s="527"/>
      <c r="HE15" s="527"/>
      <c r="HF15" s="527"/>
      <c r="HG15" s="528"/>
      <c r="HH15" s="526" t="s">
        <v>90</v>
      </c>
      <c r="HI15" s="527"/>
      <c r="HJ15" s="527"/>
      <c r="HK15" s="527"/>
      <c r="HL15" s="527"/>
      <c r="HM15" s="527"/>
      <c r="HN15" s="528"/>
      <c r="HO15" s="526" t="s">
        <v>87</v>
      </c>
      <c r="HP15" s="527"/>
      <c r="HQ15" s="527"/>
      <c r="HR15" s="527"/>
      <c r="HS15" s="527"/>
      <c r="HT15" s="528"/>
      <c r="HU15" s="526" t="s">
        <v>88</v>
      </c>
      <c r="HV15" s="527"/>
      <c r="HW15" s="527"/>
      <c r="HX15" s="527"/>
      <c r="HY15" s="527"/>
      <c r="HZ15" s="527"/>
      <c r="IA15" s="528"/>
      <c r="IB15" s="526" t="s">
        <v>91</v>
      </c>
      <c r="IC15" s="527"/>
      <c r="ID15" s="527"/>
      <c r="IE15" s="527"/>
      <c r="IF15" s="527"/>
      <c r="IG15" s="527"/>
      <c r="IH15" s="527"/>
      <c r="II15" s="527"/>
      <c r="IJ15" s="528"/>
      <c r="IK15" s="526" t="s">
        <v>92</v>
      </c>
      <c r="IL15" s="527"/>
      <c r="IM15" s="527"/>
      <c r="IN15" s="527"/>
      <c r="IO15" s="527"/>
      <c r="IP15" s="527"/>
      <c r="IQ15" s="528"/>
      <c r="IR15" s="526" t="s">
        <v>87</v>
      </c>
      <c r="IS15" s="527"/>
      <c r="IT15" s="527"/>
      <c r="IU15" s="527"/>
      <c r="IV15" s="527"/>
    </row>
    <row r="16" spans="1:256" s="1" customFormat="1" ht="21" customHeight="1">
      <c r="A16" s="520"/>
      <c r="B16" s="521"/>
      <c r="C16" s="521"/>
      <c r="D16" s="521"/>
      <c r="E16" s="522"/>
      <c r="F16" s="523" t="s">
        <v>101</v>
      </c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5"/>
      <c r="AA16" s="517"/>
      <c r="AB16" s="518"/>
      <c r="AC16" s="518"/>
      <c r="AD16" s="518"/>
      <c r="AE16" s="518"/>
      <c r="AF16" s="519"/>
      <c r="AG16" s="517"/>
      <c r="AH16" s="518"/>
      <c r="AI16" s="518"/>
      <c r="AJ16" s="518"/>
      <c r="AK16" s="518"/>
      <c r="AL16" s="518"/>
      <c r="AM16" s="519"/>
      <c r="AN16" s="517"/>
      <c r="AO16" s="518"/>
      <c r="AP16" s="518"/>
      <c r="AQ16" s="518"/>
      <c r="AR16" s="518"/>
      <c r="AS16" s="518"/>
      <c r="AT16" s="519"/>
      <c r="AU16" s="517"/>
      <c r="AV16" s="518"/>
      <c r="AW16" s="518"/>
      <c r="AX16" s="518"/>
      <c r="AY16" s="518"/>
      <c r="AZ16" s="518"/>
      <c r="BA16" s="519"/>
      <c r="BB16" s="517"/>
      <c r="BC16" s="518"/>
      <c r="BD16" s="518"/>
      <c r="BE16" s="518"/>
      <c r="BF16" s="518"/>
      <c r="BG16" s="519"/>
      <c r="BH16" s="517"/>
      <c r="BI16" s="518"/>
      <c r="BJ16" s="518"/>
      <c r="BK16" s="518"/>
      <c r="BL16" s="518"/>
      <c r="BM16" s="518"/>
      <c r="BN16" s="519"/>
      <c r="BO16" s="517"/>
      <c r="BP16" s="518"/>
      <c r="BQ16" s="518"/>
      <c r="BR16" s="518"/>
      <c r="BS16" s="518"/>
      <c r="BT16" s="518"/>
      <c r="BU16" s="518"/>
      <c r="BV16" s="518"/>
      <c r="BW16" s="519"/>
      <c r="BX16" s="517"/>
      <c r="BY16" s="518"/>
      <c r="BZ16" s="518"/>
      <c r="CA16" s="518"/>
      <c r="CB16" s="518"/>
      <c r="CC16" s="518"/>
      <c r="CD16" s="519"/>
      <c r="CE16" s="517"/>
      <c r="CF16" s="518"/>
      <c r="CG16" s="518"/>
      <c r="CH16" s="518"/>
      <c r="CI16" s="518"/>
      <c r="CJ16" s="519"/>
      <c r="CK16" s="517"/>
      <c r="CL16" s="518"/>
      <c r="CM16" s="518"/>
      <c r="CN16" s="518"/>
      <c r="CO16" s="518"/>
      <c r="CP16" s="518"/>
      <c r="CQ16" s="519"/>
      <c r="CR16" s="517"/>
      <c r="CS16" s="518"/>
      <c r="CT16" s="518"/>
      <c r="CU16" s="518"/>
      <c r="CV16" s="518"/>
      <c r="CW16" s="518"/>
      <c r="CX16" s="518"/>
      <c r="CY16" s="518"/>
      <c r="CZ16" s="519"/>
      <c r="DA16" s="517"/>
      <c r="DB16" s="518"/>
      <c r="DC16" s="518"/>
      <c r="DD16" s="518"/>
      <c r="DE16" s="518"/>
      <c r="DF16" s="518"/>
      <c r="DG16" s="518"/>
      <c r="DH16" s="518"/>
      <c r="DI16" s="519"/>
      <c r="DJ16" s="517"/>
      <c r="DK16" s="518"/>
      <c r="DL16" s="518"/>
      <c r="DM16" s="518"/>
      <c r="DN16" s="518"/>
      <c r="DO16" s="518"/>
      <c r="DP16" s="518"/>
      <c r="DQ16" s="518"/>
      <c r="DR16" s="519"/>
      <c r="DS16" s="517"/>
      <c r="DT16" s="518"/>
      <c r="DU16" s="518"/>
      <c r="DV16" s="518"/>
      <c r="DW16" s="518"/>
      <c r="DX16" s="518"/>
      <c r="DY16" s="519"/>
      <c r="DZ16" s="517"/>
      <c r="EA16" s="518"/>
      <c r="EB16" s="518"/>
      <c r="EC16" s="518"/>
      <c r="ED16" s="518"/>
      <c r="EE16" s="519"/>
      <c r="EF16" s="517"/>
      <c r="EG16" s="518"/>
      <c r="EH16" s="518"/>
      <c r="EI16" s="518"/>
      <c r="EJ16" s="518"/>
      <c r="EK16" s="518"/>
      <c r="EL16" s="519"/>
      <c r="EM16" s="517"/>
      <c r="EN16" s="518"/>
      <c r="EO16" s="518"/>
      <c r="EP16" s="518"/>
      <c r="EQ16" s="518"/>
      <c r="ER16" s="519"/>
      <c r="ES16" s="517"/>
      <c r="ET16" s="518"/>
      <c r="EU16" s="518"/>
      <c r="EV16" s="518"/>
      <c r="EW16" s="518"/>
      <c r="EX16" s="519"/>
      <c r="EY16" s="517"/>
      <c r="EZ16" s="518"/>
      <c r="FA16" s="518"/>
      <c r="FB16" s="518"/>
      <c r="FC16" s="518"/>
      <c r="FD16" s="518"/>
      <c r="FE16" s="519"/>
      <c r="FF16" s="517"/>
      <c r="FG16" s="518"/>
      <c r="FH16" s="518"/>
      <c r="FI16" s="518"/>
      <c r="FJ16" s="518"/>
      <c r="FK16" s="519"/>
      <c r="FL16" s="514">
        <f>FL17+FL26</f>
        <v>112.21749999999999</v>
      </c>
      <c r="FM16" s="515"/>
      <c r="FN16" s="515"/>
      <c r="FO16" s="515"/>
      <c r="FP16" s="515"/>
      <c r="FQ16" s="515"/>
      <c r="FR16" s="516"/>
      <c r="FS16" s="514">
        <f>FS26</f>
        <v>0</v>
      </c>
      <c r="FT16" s="518"/>
      <c r="FU16" s="518"/>
      <c r="FV16" s="519"/>
      <c r="FW16" s="514">
        <f>FW17+FW26</f>
        <v>22.879500000000004</v>
      </c>
      <c r="FX16" s="518"/>
      <c r="FY16" s="518"/>
      <c r="FZ16" s="519"/>
      <c r="GA16" s="514">
        <f>GA17+GA26</f>
        <v>88.50800000000001</v>
      </c>
      <c r="GB16" s="518"/>
      <c r="GC16" s="518"/>
      <c r="GD16" s="518"/>
      <c r="GE16" s="518"/>
      <c r="GF16" s="518"/>
      <c r="GG16" s="519"/>
      <c r="GH16" s="514">
        <f>GH17+GH26</f>
        <v>0.83</v>
      </c>
      <c r="GI16" s="515"/>
      <c r="GJ16" s="515"/>
      <c r="GK16" s="515"/>
      <c r="GL16" s="515"/>
      <c r="GM16" s="516"/>
      <c r="GN16" s="517"/>
      <c r="GO16" s="518"/>
      <c r="GP16" s="518"/>
      <c r="GQ16" s="518"/>
      <c r="GR16" s="518"/>
      <c r="GS16" s="519"/>
      <c r="GT16" s="517"/>
      <c r="GU16" s="518"/>
      <c r="GV16" s="518"/>
      <c r="GW16" s="518"/>
      <c r="GX16" s="518"/>
      <c r="GY16" s="518"/>
      <c r="GZ16" s="519"/>
      <c r="HA16" s="517"/>
      <c r="HB16" s="518"/>
      <c r="HC16" s="518"/>
      <c r="HD16" s="518"/>
      <c r="HE16" s="518"/>
      <c r="HF16" s="518"/>
      <c r="HG16" s="519"/>
      <c r="HH16" s="517"/>
      <c r="HI16" s="518"/>
      <c r="HJ16" s="518"/>
      <c r="HK16" s="518"/>
      <c r="HL16" s="518"/>
      <c r="HM16" s="518"/>
      <c r="HN16" s="519"/>
      <c r="HO16" s="517"/>
      <c r="HP16" s="518"/>
      <c r="HQ16" s="518"/>
      <c r="HR16" s="518"/>
      <c r="HS16" s="518"/>
      <c r="HT16" s="519"/>
      <c r="HU16" s="517"/>
      <c r="HV16" s="518"/>
      <c r="HW16" s="518"/>
      <c r="HX16" s="518"/>
      <c r="HY16" s="518"/>
      <c r="HZ16" s="518"/>
      <c r="IA16" s="519"/>
      <c r="IB16" s="517"/>
      <c r="IC16" s="518"/>
      <c r="ID16" s="518"/>
      <c r="IE16" s="518"/>
      <c r="IF16" s="518"/>
      <c r="IG16" s="518"/>
      <c r="IH16" s="518"/>
      <c r="II16" s="518"/>
      <c r="IJ16" s="519"/>
      <c r="IK16" s="517"/>
      <c r="IL16" s="518"/>
      <c r="IM16" s="518"/>
      <c r="IN16" s="518"/>
      <c r="IO16" s="518"/>
      <c r="IP16" s="518"/>
      <c r="IQ16" s="519"/>
      <c r="IR16" s="517"/>
      <c r="IS16" s="518"/>
      <c r="IT16" s="518"/>
      <c r="IU16" s="518"/>
      <c r="IV16" s="518"/>
    </row>
    <row r="17" spans="1:256" s="1" customFormat="1" ht="21" customHeight="1">
      <c r="A17" s="520" t="s">
        <v>21</v>
      </c>
      <c r="B17" s="521"/>
      <c r="C17" s="521"/>
      <c r="D17" s="521"/>
      <c r="E17" s="522"/>
      <c r="F17" s="532" t="s">
        <v>22</v>
      </c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4"/>
      <c r="AA17" s="517"/>
      <c r="AB17" s="518"/>
      <c r="AC17" s="518"/>
      <c r="AD17" s="518"/>
      <c r="AE17" s="518"/>
      <c r="AF17" s="519"/>
      <c r="AG17" s="517"/>
      <c r="AH17" s="518"/>
      <c r="AI17" s="518"/>
      <c r="AJ17" s="518"/>
      <c r="AK17" s="518"/>
      <c r="AL17" s="518"/>
      <c r="AM17" s="519"/>
      <c r="AN17" s="517"/>
      <c r="AO17" s="518"/>
      <c r="AP17" s="518"/>
      <c r="AQ17" s="518"/>
      <c r="AR17" s="518"/>
      <c r="AS17" s="518"/>
      <c r="AT17" s="519"/>
      <c r="AU17" s="517"/>
      <c r="AV17" s="518"/>
      <c r="AW17" s="518"/>
      <c r="AX17" s="518"/>
      <c r="AY17" s="518"/>
      <c r="AZ17" s="518"/>
      <c r="BA17" s="519"/>
      <c r="BB17" s="517"/>
      <c r="BC17" s="518"/>
      <c r="BD17" s="518"/>
      <c r="BE17" s="518"/>
      <c r="BF17" s="518"/>
      <c r="BG17" s="519"/>
      <c r="BH17" s="517"/>
      <c r="BI17" s="518"/>
      <c r="BJ17" s="518"/>
      <c r="BK17" s="518"/>
      <c r="BL17" s="518"/>
      <c r="BM17" s="518"/>
      <c r="BN17" s="519"/>
      <c r="BO17" s="517"/>
      <c r="BP17" s="518"/>
      <c r="BQ17" s="518"/>
      <c r="BR17" s="518"/>
      <c r="BS17" s="518"/>
      <c r="BT17" s="518"/>
      <c r="BU17" s="518"/>
      <c r="BV17" s="518"/>
      <c r="BW17" s="519"/>
      <c r="BX17" s="517"/>
      <c r="BY17" s="518"/>
      <c r="BZ17" s="518"/>
      <c r="CA17" s="518"/>
      <c r="CB17" s="518"/>
      <c r="CC17" s="518"/>
      <c r="CD17" s="519"/>
      <c r="CE17" s="517"/>
      <c r="CF17" s="518"/>
      <c r="CG17" s="518"/>
      <c r="CH17" s="518"/>
      <c r="CI17" s="518"/>
      <c r="CJ17" s="519"/>
      <c r="CK17" s="517"/>
      <c r="CL17" s="518"/>
      <c r="CM17" s="518"/>
      <c r="CN17" s="518"/>
      <c r="CO17" s="518"/>
      <c r="CP17" s="518"/>
      <c r="CQ17" s="519"/>
      <c r="CR17" s="517"/>
      <c r="CS17" s="518"/>
      <c r="CT17" s="518"/>
      <c r="CU17" s="518"/>
      <c r="CV17" s="518"/>
      <c r="CW17" s="518"/>
      <c r="CX17" s="518"/>
      <c r="CY17" s="518"/>
      <c r="CZ17" s="519"/>
      <c r="DA17" s="517"/>
      <c r="DB17" s="518"/>
      <c r="DC17" s="518"/>
      <c r="DD17" s="518"/>
      <c r="DE17" s="518"/>
      <c r="DF17" s="518"/>
      <c r="DG17" s="518"/>
      <c r="DH17" s="518"/>
      <c r="DI17" s="519"/>
      <c r="DJ17" s="517"/>
      <c r="DK17" s="518"/>
      <c r="DL17" s="518"/>
      <c r="DM17" s="518"/>
      <c r="DN17" s="518"/>
      <c r="DO17" s="518"/>
      <c r="DP17" s="518"/>
      <c r="DQ17" s="518"/>
      <c r="DR17" s="519"/>
      <c r="DS17" s="517"/>
      <c r="DT17" s="518"/>
      <c r="DU17" s="518"/>
      <c r="DV17" s="518"/>
      <c r="DW17" s="518"/>
      <c r="DX17" s="518"/>
      <c r="DY17" s="519"/>
      <c r="DZ17" s="73"/>
      <c r="EA17" s="74"/>
      <c r="EB17" s="74"/>
      <c r="EC17" s="74"/>
      <c r="ED17" s="74"/>
      <c r="EE17" s="75"/>
      <c r="EF17" s="73"/>
      <c r="EG17" s="74"/>
      <c r="EH17" s="74"/>
      <c r="EI17" s="74"/>
      <c r="EJ17" s="74"/>
      <c r="EK17" s="74"/>
      <c r="EL17" s="75"/>
      <c r="EM17" s="73"/>
      <c r="EN17" s="74"/>
      <c r="EO17" s="74"/>
      <c r="EP17" s="74"/>
      <c r="EQ17" s="74"/>
      <c r="ER17" s="75"/>
      <c r="ES17" s="73"/>
      <c r="ET17" s="74"/>
      <c r="EU17" s="74"/>
      <c r="EV17" s="74"/>
      <c r="EW17" s="74"/>
      <c r="EX17" s="75"/>
      <c r="EY17" s="73"/>
      <c r="EZ17" s="74"/>
      <c r="FA17" s="74"/>
      <c r="FB17" s="74"/>
      <c r="FC17" s="74"/>
      <c r="FD17" s="74"/>
      <c r="FE17" s="75"/>
      <c r="FF17" s="73"/>
      <c r="FG17" s="74"/>
      <c r="FH17" s="74"/>
      <c r="FI17" s="74"/>
      <c r="FJ17" s="74"/>
      <c r="FK17" s="75"/>
      <c r="FL17" s="514">
        <f>FL18+FL24+FL22</f>
        <v>87.5555</v>
      </c>
      <c r="FM17" s="515"/>
      <c r="FN17" s="515"/>
      <c r="FO17" s="515"/>
      <c r="FP17" s="515"/>
      <c r="FQ17" s="515"/>
      <c r="FR17" s="516"/>
      <c r="FS17" s="517"/>
      <c r="FT17" s="518"/>
      <c r="FU17" s="518"/>
      <c r="FV17" s="519"/>
      <c r="FW17" s="514">
        <f>FW18+FW22+FW24</f>
        <v>17.511100000000003</v>
      </c>
      <c r="FX17" s="515"/>
      <c r="FY17" s="515"/>
      <c r="FZ17" s="516"/>
      <c r="GA17" s="514">
        <f>GA18+GA22+GA24</f>
        <v>70.04440000000001</v>
      </c>
      <c r="GB17" s="515"/>
      <c r="GC17" s="515"/>
      <c r="GD17" s="515"/>
      <c r="GE17" s="515"/>
      <c r="GF17" s="515"/>
      <c r="GG17" s="516"/>
      <c r="GH17" s="546">
        <f>GH18</f>
        <v>0</v>
      </c>
      <c r="GI17" s="544"/>
      <c r="GJ17" s="544"/>
      <c r="GK17" s="544"/>
      <c r="GL17" s="544"/>
      <c r="GM17" s="545"/>
      <c r="GN17" s="546"/>
      <c r="GO17" s="544"/>
      <c r="GP17" s="544"/>
      <c r="GQ17" s="544"/>
      <c r="GR17" s="544"/>
      <c r="GS17" s="545"/>
      <c r="GT17" s="546"/>
      <c r="GU17" s="544"/>
      <c r="GV17" s="544"/>
      <c r="GW17" s="544"/>
      <c r="GX17" s="544"/>
      <c r="GY17" s="544"/>
      <c r="GZ17" s="545"/>
      <c r="HA17" s="546"/>
      <c r="HB17" s="544"/>
      <c r="HC17" s="544"/>
      <c r="HD17" s="544"/>
      <c r="HE17" s="544"/>
      <c r="HF17" s="544"/>
      <c r="HG17" s="545"/>
      <c r="HH17" s="546"/>
      <c r="HI17" s="544"/>
      <c r="HJ17" s="544"/>
      <c r="HK17" s="544"/>
      <c r="HL17" s="544"/>
      <c r="HM17" s="544"/>
      <c r="HN17" s="545"/>
      <c r="HO17" s="546"/>
      <c r="HP17" s="544"/>
      <c r="HQ17" s="544"/>
      <c r="HR17" s="544"/>
      <c r="HS17" s="544"/>
      <c r="HT17" s="545"/>
      <c r="HU17" s="517"/>
      <c r="HV17" s="518"/>
      <c r="HW17" s="518"/>
      <c r="HX17" s="518"/>
      <c r="HY17" s="518"/>
      <c r="HZ17" s="518"/>
      <c r="IA17" s="519"/>
      <c r="IB17" s="517"/>
      <c r="IC17" s="518"/>
      <c r="ID17" s="518"/>
      <c r="IE17" s="518"/>
      <c r="IF17" s="518"/>
      <c r="IG17" s="518"/>
      <c r="IH17" s="518"/>
      <c r="II17" s="518"/>
      <c r="IJ17" s="519"/>
      <c r="IK17" s="517"/>
      <c r="IL17" s="518"/>
      <c r="IM17" s="518"/>
      <c r="IN17" s="518"/>
      <c r="IO17" s="518"/>
      <c r="IP17" s="518"/>
      <c r="IQ17" s="519"/>
      <c r="IR17" s="517"/>
      <c r="IS17" s="518"/>
      <c r="IT17" s="518"/>
      <c r="IU17" s="518"/>
      <c r="IV17" s="518"/>
    </row>
    <row r="18" spans="1:256" s="1" customFormat="1" ht="31.5" customHeight="1">
      <c r="A18" s="520" t="s">
        <v>23</v>
      </c>
      <c r="B18" s="521"/>
      <c r="C18" s="521"/>
      <c r="D18" s="521"/>
      <c r="E18" s="522"/>
      <c r="F18" s="532" t="s">
        <v>24</v>
      </c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4"/>
      <c r="AA18" s="517"/>
      <c r="AB18" s="518"/>
      <c r="AC18" s="518"/>
      <c r="AD18" s="518"/>
      <c r="AE18" s="518"/>
      <c r="AF18" s="519"/>
      <c r="AG18" s="517"/>
      <c r="AH18" s="518"/>
      <c r="AI18" s="518"/>
      <c r="AJ18" s="518"/>
      <c r="AK18" s="518"/>
      <c r="AL18" s="518"/>
      <c r="AM18" s="519"/>
      <c r="AN18" s="517"/>
      <c r="AO18" s="518"/>
      <c r="AP18" s="518"/>
      <c r="AQ18" s="518"/>
      <c r="AR18" s="518"/>
      <c r="AS18" s="518"/>
      <c r="AT18" s="519"/>
      <c r="AU18" s="517"/>
      <c r="AV18" s="518"/>
      <c r="AW18" s="518"/>
      <c r="AX18" s="518"/>
      <c r="AY18" s="518"/>
      <c r="AZ18" s="518"/>
      <c r="BA18" s="519"/>
      <c r="BB18" s="517"/>
      <c r="BC18" s="518"/>
      <c r="BD18" s="518"/>
      <c r="BE18" s="518"/>
      <c r="BF18" s="518"/>
      <c r="BG18" s="519"/>
      <c r="BH18" s="517"/>
      <c r="BI18" s="518"/>
      <c r="BJ18" s="518"/>
      <c r="BK18" s="518"/>
      <c r="BL18" s="518"/>
      <c r="BM18" s="518"/>
      <c r="BN18" s="519"/>
      <c r="BO18" s="517"/>
      <c r="BP18" s="518"/>
      <c r="BQ18" s="518"/>
      <c r="BR18" s="518"/>
      <c r="BS18" s="518"/>
      <c r="BT18" s="518"/>
      <c r="BU18" s="518"/>
      <c r="BV18" s="518"/>
      <c r="BW18" s="519"/>
      <c r="BX18" s="517"/>
      <c r="BY18" s="518"/>
      <c r="BZ18" s="518"/>
      <c r="CA18" s="518"/>
      <c r="CB18" s="518"/>
      <c r="CC18" s="518"/>
      <c r="CD18" s="519"/>
      <c r="CE18" s="517"/>
      <c r="CF18" s="518"/>
      <c r="CG18" s="518"/>
      <c r="CH18" s="518"/>
      <c r="CI18" s="518"/>
      <c r="CJ18" s="519"/>
      <c r="CK18" s="517"/>
      <c r="CL18" s="518"/>
      <c r="CM18" s="518"/>
      <c r="CN18" s="518"/>
      <c r="CO18" s="518"/>
      <c r="CP18" s="518"/>
      <c r="CQ18" s="519"/>
      <c r="CR18" s="517"/>
      <c r="CS18" s="518"/>
      <c r="CT18" s="518"/>
      <c r="CU18" s="518"/>
      <c r="CV18" s="518"/>
      <c r="CW18" s="518"/>
      <c r="CX18" s="518"/>
      <c r="CY18" s="518"/>
      <c r="CZ18" s="519"/>
      <c r="DA18" s="517"/>
      <c r="DB18" s="518"/>
      <c r="DC18" s="518"/>
      <c r="DD18" s="518"/>
      <c r="DE18" s="518"/>
      <c r="DF18" s="518"/>
      <c r="DG18" s="518"/>
      <c r="DH18" s="518"/>
      <c r="DI18" s="519"/>
      <c r="DJ18" s="517"/>
      <c r="DK18" s="518"/>
      <c r="DL18" s="518"/>
      <c r="DM18" s="518"/>
      <c r="DN18" s="518"/>
      <c r="DO18" s="518"/>
      <c r="DP18" s="518"/>
      <c r="DQ18" s="518"/>
      <c r="DR18" s="519"/>
      <c r="DS18" s="517"/>
      <c r="DT18" s="518"/>
      <c r="DU18" s="518"/>
      <c r="DV18" s="518"/>
      <c r="DW18" s="518"/>
      <c r="DX18" s="518"/>
      <c r="DY18" s="519"/>
      <c r="DZ18" s="517"/>
      <c r="EA18" s="518"/>
      <c r="EB18" s="518"/>
      <c r="EC18" s="518"/>
      <c r="ED18" s="518"/>
      <c r="EE18" s="519"/>
      <c r="EF18" s="517"/>
      <c r="EG18" s="518"/>
      <c r="EH18" s="518"/>
      <c r="EI18" s="518"/>
      <c r="EJ18" s="518"/>
      <c r="EK18" s="518"/>
      <c r="EL18" s="519"/>
      <c r="EM18" s="517"/>
      <c r="EN18" s="518"/>
      <c r="EO18" s="518"/>
      <c r="EP18" s="518"/>
      <c r="EQ18" s="518"/>
      <c r="ER18" s="519"/>
      <c r="ES18" s="517"/>
      <c r="ET18" s="518"/>
      <c r="EU18" s="518"/>
      <c r="EV18" s="518"/>
      <c r="EW18" s="518"/>
      <c r="EX18" s="519"/>
      <c r="EY18" s="517"/>
      <c r="EZ18" s="518"/>
      <c r="FA18" s="518"/>
      <c r="FB18" s="518"/>
      <c r="FC18" s="518"/>
      <c r="FD18" s="518"/>
      <c r="FE18" s="519"/>
      <c r="FF18" s="517"/>
      <c r="FG18" s="518"/>
      <c r="FH18" s="518"/>
      <c r="FI18" s="518"/>
      <c r="FJ18" s="518"/>
      <c r="FK18" s="519"/>
      <c r="FL18" s="541">
        <f>FL19+FL21+FL20</f>
        <v>87.5555</v>
      </c>
      <c r="FM18" s="544"/>
      <c r="FN18" s="544"/>
      <c r="FO18" s="544"/>
      <c r="FP18" s="544"/>
      <c r="FQ18" s="544"/>
      <c r="FR18" s="545"/>
      <c r="FS18" s="546"/>
      <c r="FT18" s="544"/>
      <c r="FU18" s="544"/>
      <c r="FV18" s="545"/>
      <c r="FW18" s="541">
        <f>FW19+FW21+FW20</f>
        <v>17.511100000000003</v>
      </c>
      <c r="FX18" s="544"/>
      <c r="FY18" s="544"/>
      <c r="FZ18" s="545"/>
      <c r="GA18" s="541">
        <f>GA19+GA21+GA20</f>
        <v>70.04440000000001</v>
      </c>
      <c r="GB18" s="542"/>
      <c r="GC18" s="542"/>
      <c r="GD18" s="542"/>
      <c r="GE18" s="542"/>
      <c r="GF18" s="542"/>
      <c r="GG18" s="543"/>
      <c r="GH18" s="546"/>
      <c r="GI18" s="544"/>
      <c r="GJ18" s="544"/>
      <c r="GK18" s="544"/>
      <c r="GL18" s="544"/>
      <c r="GM18" s="545"/>
      <c r="GN18" s="546"/>
      <c r="GO18" s="544"/>
      <c r="GP18" s="544"/>
      <c r="GQ18" s="544"/>
      <c r="GR18" s="544"/>
      <c r="GS18" s="545"/>
      <c r="GT18" s="546"/>
      <c r="GU18" s="544"/>
      <c r="GV18" s="544"/>
      <c r="GW18" s="544"/>
      <c r="GX18" s="544"/>
      <c r="GY18" s="544"/>
      <c r="GZ18" s="545"/>
      <c r="HA18" s="546"/>
      <c r="HB18" s="544"/>
      <c r="HC18" s="544"/>
      <c r="HD18" s="544"/>
      <c r="HE18" s="544"/>
      <c r="HF18" s="544"/>
      <c r="HG18" s="545"/>
      <c r="HH18" s="546"/>
      <c r="HI18" s="544"/>
      <c r="HJ18" s="544"/>
      <c r="HK18" s="544"/>
      <c r="HL18" s="544"/>
      <c r="HM18" s="544"/>
      <c r="HN18" s="545"/>
      <c r="HO18" s="546"/>
      <c r="HP18" s="544"/>
      <c r="HQ18" s="544"/>
      <c r="HR18" s="544"/>
      <c r="HS18" s="544"/>
      <c r="HT18" s="545"/>
      <c r="HU18" s="517"/>
      <c r="HV18" s="518"/>
      <c r="HW18" s="518"/>
      <c r="HX18" s="518"/>
      <c r="HY18" s="518"/>
      <c r="HZ18" s="518"/>
      <c r="IA18" s="519"/>
      <c r="IB18" s="517"/>
      <c r="IC18" s="518"/>
      <c r="ID18" s="518"/>
      <c r="IE18" s="518"/>
      <c r="IF18" s="518"/>
      <c r="IG18" s="518"/>
      <c r="IH18" s="518"/>
      <c r="II18" s="518"/>
      <c r="IJ18" s="519"/>
      <c r="IK18" s="517"/>
      <c r="IL18" s="518"/>
      <c r="IM18" s="518"/>
      <c r="IN18" s="518"/>
      <c r="IO18" s="518"/>
      <c r="IP18" s="518"/>
      <c r="IQ18" s="519"/>
      <c r="IR18" s="517"/>
      <c r="IS18" s="518"/>
      <c r="IT18" s="518"/>
      <c r="IU18" s="518"/>
      <c r="IV18" s="518"/>
    </row>
    <row r="19" spans="1:256" s="1" customFormat="1" ht="73.5" customHeight="1">
      <c r="A19" s="495" t="s">
        <v>213</v>
      </c>
      <c r="B19" s="496"/>
      <c r="C19" s="496"/>
      <c r="D19" s="496"/>
      <c r="E19" s="497"/>
      <c r="F19" s="498" t="s">
        <v>430</v>
      </c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500"/>
      <c r="AA19" s="483"/>
      <c r="AB19" s="484"/>
      <c r="AC19" s="484"/>
      <c r="AD19" s="484"/>
      <c r="AE19" s="484"/>
      <c r="AF19" s="485"/>
      <c r="AG19" s="483"/>
      <c r="AH19" s="484"/>
      <c r="AI19" s="484"/>
      <c r="AJ19" s="484"/>
      <c r="AK19" s="484"/>
      <c r="AL19" s="484"/>
      <c r="AM19" s="485"/>
      <c r="AN19" s="483"/>
      <c r="AO19" s="484"/>
      <c r="AP19" s="484"/>
      <c r="AQ19" s="484"/>
      <c r="AR19" s="484"/>
      <c r="AS19" s="484"/>
      <c r="AT19" s="485"/>
      <c r="AU19" s="483"/>
      <c r="AV19" s="484"/>
      <c r="AW19" s="484"/>
      <c r="AX19" s="484"/>
      <c r="AY19" s="484"/>
      <c r="AZ19" s="484"/>
      <c r="BA19" s="485"/>
      <c r="BB19" s="489">
        <v>1979</v>
      </c>
      <c r="BC19" s="490"/>
      <c r="BD19" s="490"/>
      <c r="BE19" s="490"/>
      <c r="BF19" s="490"/>
      <c r="BG19" s="491"/>
      <c r="BH19" s="489">
        <v>20</v>
      </c>
      <c r="BI19" s="490"/>
      <c r="BJ19" s="490"/>
      <c r="BK19" s="490"/>
      <c r="BL19" s="490"/>
      <c r="BM19" s="490"/>
      <c r="BN19" s="491"/>
      <c r="BO19" s="489" t="s">
        <v>431</v>
      </c>
      <c r="BP19" s="490"/>
      <c r="BQ19" s="490"/>
      <c r="BR19" s="490"/>
      <c r="BS19" s="490"/>
      <c r="BT19" s="490"/>
      <c r="BU19" s="490"/>
      <c r="BV19" s="490"/>
      <c r="BW19" s="491"/>
      <c r="BX19" s="489">
        <v>20</v>
      </c>
      <c r="BY19" s="490"/>
      <c r="BZ19" s="490"/>
      <c r="CA19" s="490"/>
      <c r="CB19" s="490"/>
      <c r="CC19" s="490"/>
      <c r="CD19" s="491"/>
      <c r="CE19" s="483"/>
      <c r="CF19" s="484"/>
      <c r="CG19" s="484"/>
      <c r="CH19" s="484"/>
      <c r="CI19" s="484"/>
      <c r="CJ19" s="485"/>
      <c r="CK19" s="483"/>
      <c r="CL19" s="484"/>
      <c r="CM19" s="484"/>
      <c r="CN19" s="484"/>
      <c r="CO19" s="484"/>
      <c r="CP19" s="484"/>
      <c r="CQ19" s="485"/>
      <c r="CR19" s="483"/>
      <c r="CS19" s="484"/>
      <c r="CT19" s="484"/>
      <c r="CU19" s="484"/>
      <c r="CV19" s="484"/>
      <c r="CW19" s="484"/>
      <c r="CX19" s="484"/>
      <c r="CY19" s="484"/>
      <c r="CZ19" s="485"/>
      <c r="DA19" s="483"/>
      <c r="DB19" s="484"/>
      <c r="DC19" s="484"/>
      <c r="DD19" s="484"/>
      <c r="DE19" s="484"/>
      <c r="DF19" s="484"/>
      <c r="DG19" s="484"/>
      <c r="DH19" s="484"/>
      <c r="DI19" s="485"/>
      <c r="DJ19" s="483"/>
      <c r="DK19" s="484"/>
      <c r="DL19" s="484"/>
      <c r="DM19" s="484"/>
      <c r="DN19" s="484"/>
      <c r="DO19" s="484"/>
      <c r="DP19" s="484"/>
      <c r="DQ19" s="484"/>
      <c r="DR19" s="485"/>
      <c r="DS19" s="492"/>
      <c r="DT19" s="493"/>
      <c r="DU19" s="493"/>
      <c r="DV19" s="493"/>
      <c r="DW19" s="493"/>
      <c r="DX19" s="493"/>
      <c r="DY19" s="494"/>
      <c r="DZ19" s="483"/>
      <c r="EA19" s="484"/>
      <c r="EB19" s="484"/>
      <c r="EC19" s="484"/>
      <c r="ED19" s="484"/>
      <c r="EE19" s="485"/>
      <c r="EF19" s="483"/>
      <c r="EG19" s="484"/>
      <c r="EH19" s="484"/>
      <c r="EI19" s="484"/>
      <c r="EJ19" s="484"/>
      <c r="EK19" s="484"/>
      <c r="EL19" s="485"/>
      <c r="EM19" s="483"/>
      <c r="EN19" s="484"/>
      <c r="EO19" s="484"/>
      <c r="EP19" s="484"/>
      <c r="EQ19" s="484"/>
      <c r="ER19" s="485"/>
      <c r="ES19" s="483"/>
      <c r="ET19" s="484"/>
      <c r="EU19" s="484"/>
      <c r="EV19" s="484"/>
      <c r="EW19" s="484"/>
      <c r="EX19" s="485"/>
      <c r="EY19" s="483"/>
      <c r="EZ19" s="484"/>
      <c r="FA19" s="484"/>
      <c r="FB19" s="484"/>
      <c r="FC19" s="484"/>
      <c r="FD19" s="484"/>
      <c r="FE19" s="485"/>
      <c r="FF19" s="483"/>
      <c r="FG19" s="484"/>
      <c r="FH19" s="484"/>
      <c r="FI19" s="484"/>
      <c r="FJ19" s="484"/>
      <c r="FK19" s="485"/>
      <c r="FL19" s="486">
        <f>85.756-1.5</f>
        <v>84.256</v>
      </c>
      <c r="FM19" s="487"/>
      <c r="FN19" s="487"/>
      <c r="FO19" s="487"/>
      <c r="FP19" s="487"/>
      <c r="FQ19" s="487"/>
      <c r="FR19" s="488"/>
      <c r="FS19" s="483"/>
      <c r="FT19" s="484"/>
      <c r="FU19" s="484"/>
      <c r="FV19" s="485"/>
      <c r="FW19" s="486">
        <f>FL19*0.2</f>
        <v>16.851200000000002</v>
      </c>
      <c r="FX19" s="484"/>
      <c r="FY19" s="484"/>
      <c r="FZ19" s="485"/>
      <c r="GA19" s="486">
        <f>FL19*0.8</f>
        <v>67.40480000000001</v>
      </c>
      <c r="GB19" s="487"/>
      <c r="GC19" s="487"/>
      <c r="GD19" s="487"/>
      <c r="GE19" s="487"/>
      <c r="GF19" s="487"/>
      <c r="GG19" s="488"/>
      <c r="GH19" s="483"/>
      <c r="GI19" s="484"/>
      <c r="GJ19" s="484"/>
      <c r="GK19" s="484"/>
      <c r="GL19" s="484"/>
      <c r="GM19" s="485"/>
      <c r="GN19" s="483"/>
      <c r="GO19" s="484"/>
      <c r="GP19" s="484"/>
      <c r="GQ19" s="484"/>
      <c r="GR19" s="484"/>
      <c r="GS19" s="485"/>
      <c r="GT19" s="483"/>
      <c r="GU19" s="484"/>
      <c r="GV19" s="484"/>
      <c r="GW19" s="484"/>
      <c r="GX19" s="484"/>
      <c r="GY19" s="484"/>
      <c r="GZ19" s="485"/>
      <c r="HA19" s="483"/>
      <c r="HB19" s="484"/>
      <c r="HC19" s="484"/>
      <c r="HD19" s="484"/>
      <c r="HE19" s="484"/>
      <c r="HF19" s="484"/>
      <c r="HG19" s="485"/>
      <c r="HH19" s="483"/>
      <c r="HI19" s="484"/>
      <c r="HJ19" s="484"/>
      <c r="HK19" s="484"/>
      <c r="HL19" s="484"/>
      <c r="HM19" s="484"/>
      <c r="HN19" s="485"/>
      <c r="HO19" s="483">
        <v>2018</v>
      </c>
      <c r="HP19" s="484"/>
      <c r="HQ19" s="484"/>
      <c r="HR19" s="484"/>
      <c r="HS19" s="484"/>
      <c r="HT19" s="485"/>
      <c r="HU19" s="483">
        <v>20</v>
      </c>
      <c r="HV19" s="484"/>
      <c r="HW19" s="484"/>
      <c r="HX19" s="484"/>
      <c r="HY19" s="484"/>
      <c r="HZ19" s="484"/>
      <c r="IA19" s="485"/>
      <c r="IB19" s="492" t="s">
        <v>432</v>
      </c>
      <c r="IC19" s="493"/>
      <c r="ID19" s="493"/>
      <c r="IE19" s="493"/>
      <c r="IF19" s="493"/>
      <c r="IG19" s="493"/>
      <c r="IH19" s="493"/>
      <c r="II19" s="493"/>
      <c r="IJ19" s="494"/>
      <c r="IK19" s="483">
        <v>32</v>
      </c>
      <c r="IL19" s="484"/>
      <c r="IM19" s="484"/>
      <c r="IN19" s="484"/>
      <c r="IO19" s="484"/>
      <c r="IP19" s="484"/>
      <c r="IQ19" s="485"/>
      <c r="IR19" s="483"/>
      <c r="IS19" s="484"/>
      <c r="IT19" s="484"/>
      <c r="IU19" s="484"/>
      <c r="IV19" s="484"/>
    </row>
    <row r="20" spans="1:256" s="1" customFormat="1" ht="73.5" customHeight="1">
      <c r="A20" s="495" t="s">
        <v>244</v>
      </c>
      <c r="B20" s="496"/>
      <c r="C20" s="496"/>
      <c r="D20" s="496"/>
      <c r="E20" s="497"/>
      <c r="F20" s="498" t="s">
        <v>206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500"/>
      <c r="AA20" s="483"/>
      <c r="AB20" s="484"/>
      <c r="AC20" s="484"/>
      <c r="AD20" s="484"/>
      <c r="AE20" s="484"/>
      <c r="AF20" s="485"/>
      <c r="AG20" s="483"/>
      <c r="AH20" s="484"/>
      <c r="AI20" s="484"/>
      <c r="AJ20" s="484"/>
      <c r="AK20" s="484"/>
      <c r="AL20" s="484"/>
      <c r="AM20" s="485"/>
      <c r="AN20" s="483"/>
      <c r="AO20" s="484"/>
      <c r="AP20" s="484"/>
      <c r="AQ20" s="484"/>
      <c r="AR20" s="484"/>
      <c r="AS20" s="484"/>
      <c r="AT20" s="485"/>
      <c r="AU20" s="483"/>
      <c r="AV20" s="484"/>
      <c r="AW20" s="484"/>
      <c r="AX20" s="484"/>
      <c r="AY20" s="484"/>
      <c r="AZ20" s="484"/>
      <c r="BA20" s="485"/>
      <c r="BB20" s="489"/>
      <c r="BC20" s="490"/>
      <c r="BD20" s="490"/>
      <c r="BE20" s="490"/>
      <c r="BF20" s="490"/>
      <c r="BG20" s="491"/>
      <c r="BH20" s="489"/>
      <c r="BI20" s="490"/>
      <c r="BJ20" s="490"/>
      <c r="BK20" s="490"/>
      <c r="BL20" s="490"/>
      <c r="BM20" s="490"/>
      <c r="BN20" s="491"/>
      <c r="BO20" s="489"/>
      <c r="BP20" s="490"/>
      <c r="BQ20" s="490"/>
      <c r="BR20" s="490"/>
      <c r="BS20" s="490"/>
      <c r="BT20" s="490"/>
      <c r="BU20" s="490"/>
      <c r="BV20" s="490"/>
      <c r="BW20" s="491"/>
      <c r="BX20" s="489"/>
      <c r="BY20" s="490"/>
      <c r="BZ20" s="490"/>
      <c r="CA20" s="490"/>
      <c r="CB20" s="490"/>
      <c r="CC20" s="490"/>
      <c r="CD20" s="491"/>
      <c r="CE20" s="483"/>
      <c r="CF20" s="484"/>
      <c r="CG20" s="484"/>
      <c r="CH20" s="484"/>
      <c r="CI20" s="484"/>
      <c r="CJ20" s="485"/>
      <c r="CK20" s="483"/>
      <c r="CL20" s="484"/>
      <c r="CM20" s="484"/>
      <c r="CN20" s="484"/>
      <c r="CO20" s="484"/>
      <c r="CP20" s="484"/>
      <c r="CQ20" s="485"/>
      <c r="CR20" s="483"/>
      <c r="CS20" s="484"/>
      <c r="CT20" s="484"/>
      <c r="CU20" s="484"/>
      <c r="CV20" s="484"/>
      <c r="CW20" s="484"/>
      <c r="CX20" s="484"/>
      <c r="CY20" s="484"/>
      <c r="CZ20" s="485"/>
      <c r="DA20" s="483"/>
      <c r="DB20" s="484"/>
      <c r="DC20" s="484"/>
      <c r="DD20" s="484"/>
      <c r="DE20" s="484"/>
      <c r="DF20" s="484"/>
      <c r="DG20" s="484"/>
      <c r="DH20" s="484"/>
      <c r="DI20" s="485"/>
      <c r="DJ20" s="483"/>
      <c r="DK20" s="484"/>
      <c r="DL20" s="484"/>
      <c r="DM20" s="484"/>
      <c r="DN20" s="484"/>
      <c r="DO20" s="484"/>
      <c r="DP20" s="484"/>
      <c r="DQ20" s="484"/>
      <c r="DR20" s="485"/>
      <c r="DS20" s="492"/>
      <c r="DT20" s="493"/>
      <c r="DU20" s="493"/>
      <c r="DV20" s="493"/>
      <c r="DW20" s="493"/>
      <c r="DX20" s="493"/>
      <c r="DY20" s="494"/>
      <c r="DZ20" s="483"/>
      <c r="EA20" s="484"/>
      <c r="EB20" s="484"/>
      <c r="EC20" s="484"/>
      <c r="ED20" s="484"/>
      <c r="EE20" s="485"/>
      <c r="EF20" s="483"/>
      <c r="EG20" s="484"/>
      <c r="EH20" s="484"/>
      <c r="EI20" s="484"/>
      <c r="EJ20" s="484"/>
      <c r="EK20" s="484"/>
      <c r="EL20" s="485"/>
      <c r="EM20" s="483"/>
      <c r="EN20" s="484"/>
      <c r="EO20" s="484"/>
      <c r="EP20" s="484"/>
      <c r="EQ20" s="484"/>
      <c r="ER20" s="485"/>
      <c r="ES20" s="483"/>
      <c r="ET20" s="484"/>
      <c r="EU20" s="484"/>
      <c r="EV20" s="484"/>
      <c r="EW20" s="484"/>
      <c r="EX20" s="485"/>
      <c r="EY20" s="483"/>
      <c r="EZ20" s="484"/>
      <c r="FA20" s="484"/>
      <c r="FB20" s="484"/>
      <c r="FC20" s="484"/>
      <c r="FD20" s="484"/>
      <c r="FE20" s="485"/>
      <c r="FF20" s="483"/>
      <c r="FG20" s="484"/>
      <c r="FH20" s="484"/>
      <c r="FI20" s="484"/>
      <c r="FJ20" s="484"/>
      <c r="FK20" s="485"/>
      <c r="FL20" s="486">
        <v>1.5</v>
      </c>
      <c r="FM20" s="487"/>
      <c r="FN20" s="487"/>
      <c r="FO20" s="487"/>
      <c r="FP20" s="487"/>
      <c r="FQ20" s="487"/>
      <c r="FR20" s="488"/>
      <c r="FS20" s="483"/>
      <c r="FT20" s="484"/>
      <c r="FU20" s="484"/>
      <c r="FV20" s="485"/>
      <c r="FW20" s="486">
        <f>FL20*0.2</f>
        <v>0.30000000000000004</v>
      </c>
      <c r="FX20" s="484"/>
      <c r="FY20" s="484"/>
      <c r="FZ20" s="485"/>
      <c r="GA20" s="486">
        <f>FL20*0.8</f>
        <v>1.2000000000000002</v>
      </c>
      <c r="GB20" s="487"/>
      <c r="GC20" s="487"/>
      <c r="GD20" s="487"/>
      <c r="GE20" s="487"/>
      <c r="GF20" s="487"/>
      <c r="GG20" s="488"/>
      <c r="GH20" s="483"/>
      <c r="GI20" s="484"/>
      <c r="GJ20" s="484"/>
      <c r="GK20" s="484"/>
      <c r="GL20" s="484"/>
      <c r="GM20" s="485"/>
      <c r="GN20" s="483"/>
      <c r="GO20" s="484"/>
      <c r="GP20" s="484"/>
      <c r="GQ20" s="484"/>
      <c r="GR20" s="484"/>
      <c r="GS20" s="485"/>
      <c r="GT20" s="483"/>
      <c r="GU20" s="484"/>
      <c r="GV20" s="484"/>
      <c r="GW20" s="484"/>
      <c r="GX20" s="484"/>
      <c r="GY20" s="484"/>
      <c r="GZ20" s="485"/>
      <c r="HA20" s="483"/>
      <c r="HB20" s="484"/>
      <c r="HC20" s="484"/>
      <c r="HD20" s="484"/>
      <c r="HE20" s="484"/>
      <c r="HF20" s="484"/>
      <c r="HG20" s="485"/>
      <c r="HH20" s="483"/>
      <c r="HI20" s="484"/>
      <c r="HJ20" s="484"/>
      <c r="HK20" s="484"/>
      <c r="HL20" s="484"/>
      <c r="HM20" s="484"/>
      <c r="HN20" s="485"/>
      <c r="HO20" s="483"/>
      <c r="HP20" s="484"/>
      <c r="HQ20" s="484"/>
      <c r="HR20" s="484"/>
      <c r="HS20" s="484"/>
      <c r="HT20" s="485"/>
      <c r="HU20" s="483"/>
      <c r="HV20" s="484"/>
      <c r="HW20" s="484"/>
      <c r="HX20" s="484"/>
      <c r="HY20" s="484"/>
      <c r="HZ20" s="484"/>
      <c r="IA20" s="485"/>
      <c r="IB20" s="492"/>
      <c r="IC20" s="493"/>
      <c r="ID20" s="493"/>
      <c r="IE20" s="493"/>
      <c r="IF20" s="493"/>
      <c r="IG20" s="493"/>
      <c r="IH20" s="493"/>
      <c r="II20" s="493"/>
      <c r="IJ20" s="494"/>
      <c r="IK20" s="483"/>
      <c r="IL20" s="484"/>
      <c r="IM20" s="484"/>
      <c r="IN20" s="484"/>
      <c r="IO20" s="484"/>
      <c r="IP20" s="484"/>
      <c r="IQ20" s="485"/>
      <c r="IR20" s="483"/>
      <c r="IS20" s="484"/>
      <c r="IT20" s="484"/>
      <c r="IU20" s="484"/>
      <c r="IV20" s="484"/>
    </row>
    <row r="21" spans="1:256" s="1" customFormat="1" ht="31.5" customHeight="1">
      <c r="A21" s="495" t="s">
        <v>351</v>
      </c>
      <c r="B21" s="496"/>
      <c r="C21" s="496"/>
      <c r="D21" s="496"/>
      <c r="E21" s="497"/>
      <c r="F21" s="498" t="s">
        <v>433</v>
      </c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500"/>
      <c r="AA21" s="483"/>
      <c r="AB21" s="484"/>
      <c r="AC21" s="484"/>
      <c r="AD21" s="484"/>
      <c r="AE21" s="484"/>
      <c r="AF21" s="485"/>
      <c r="AG21" s="483"/>
      <c r="AH21" s="484"/>
      <c r="AI21" s="484"/>
      <c r="AJ21" s="484"/>
      <c r="AK21" s="484"/>
      <c r="AL21" s="484"/>
      <c r="AM21" s="485"/>
      <c r="AN21" s="483"/>
      <c r="AO21" s="484"/>
      <c r="AP21" s="484"/>
      <c r="AQ21" s="484"/>
      <c r="AR21" s="484"/>
      <c r="AS21" s="484"/>
      <c r="AT21" s="485"/>
      <c r="AU21" s="483"/>
      <c r="AV21" s="484"/>
      <c r="AW21" s="484"/>
      <c r="AX21" s="484"/>
      <c r="AY21" s="484"/>
      <c r="AZ21" s="484"/>
      <c r="BA21" s="485"/>
      <c r="BB21" s="483"/>
      <c r="BC21" s="484"/>
      <c r="BD21" s="484"/>
      <c r="BE21" s="484"/>
      <c r="BF21" s="484"/>
      <c r="BG21" s="485"/>
      <c r="BH21" s="483"/>
      <c r="BI21" s="484"/>
      <c r="BJ21" s="484"/>
      <c r="BK21" s="484"/>
      <c r="BL21" s="484"/>
      <c r="BM21" s="484"/>
      <c r="BN21" s="485"/>
      <c r="BO21" s="483"/>
      <c r="BP21" s="484"/>
      <c r="BQ21" s="484"/>
      <c r="BR21" s="484"/>
      <c r="BS21" s="484"/>
      <c r="BT21" s="484"/>
      <c r="BU21" s="484"/>
      <c r="BV21" s="484"/>
      <c r="BW21" s="485"/>
      <c r="BX21" s="483"/>
      <c r="BY21" s="484"/>
      <c r="BZ21" s="484"/>
      <c r="CA21" s="484"/>
      <c r="CB21" s="484"/>
      <c r="CC21" s="484"/>
      <c r="CD21" s="485"/>
      <c r="CE21" s="483"/>
      <c r="CF21" s="484"/>
      <c r="CG21" s="484"/>
      <c r="CH21" s="484"/>
      <c r="CI21" s="484"/>
      <c r="CJ21" s="485"/>
      <c r="CK21" s="483"/>
      <c r="CL21" s="484"/>
      <c r="CM21" s="484"/>
      <c r="CN21" s="484"/>
      <c r="CO21" s="484"/>
      <c r="CP21" s="484"/>
      <c r="CQ21" s="485"/>
      <c r="CR21" s="483"/>
      <c r="CS21" s="484"/>
      <c r="CT21" s="484"/>
      <c r="CU21" s="484"/>
      <c r="CV21" s="484"/>
      <c r="CW21" s="484"/>
      <c r="CX21" s="484"/>
      <c r="CY21" s="484"/>
      <c r="CZ21" s="485"/>
      <c r="DA21" s="483"/>
      <c r="DB21" s="484"/>
      <c r="DC21" s="484"/>
      <c r="DD21" s="484"/>
      <c r="DE21" s="484"/>
      <c r="DF21" s="484"/>
      <c r="DG21" s="484"/>
      <c r="DH21" s="484"/>
      <c r="DI21" s="485"/>
      <c r="DJ21" s="483"/>
      <c r="DK21" s="484"/>
      <c r="DL21" s="484"/>
      <c r="DM21" s="484"/>
      <c r="DN21" s="484"/>
      <c r="DO21" s="484"/>
      <c r="DP21" s="484"/>
      <c r="DQ21" s="484"/>
      <c r="DR21" s="485"/>
      <c r="DS21" s="492"/>
      <c r="DT21" s="493"/>
      <c r="DU21" s="493"/>
      <c r="DV21" s="493"/>
      <c r="DW21" s="493"/>
      <c r="DX21" s="493"/>
      <c r="DY21" s="494"/>
      <c r="DZ21" s="483"/>
      <c r="EA21" s="484"/>
      <c r="EB21" s="484"/>
      <c r="EC21" s="484"/>
      <c r="ED21" s="484"/>
      <c r="EE21" s="485"/>
      <c r="EF21" s="483"/>
      <c r="EG21" s="484"/>
      <c r="EH21" s="484"/>
      <c r="EI21" s="484"/>
      <c r="EJ21" s="484"/>
      <c r="EK21" s="484"/>
      <c r="EL21" s="485"/>
      <c r="EM21" s="483"/>
      <c r="EN21" s="484"/>
      <c r="EO21" s="484"/>
      <c r="EP21" s="484"/>
      <c r="EQ21" s="484"/>
      <c r="ER21" s="485"/>
      <c r="ES21" s="483"/>
      <c r="ET21" s="484"/>
      <c r="EU21" s="484"/>
      <c r="EV21" s="484"/>
      <c r="EW21" s="484"/>
      <c r="EX21" s="485"/>
      <c r="EY21" s="483"/>
      <c r="EZ21" s="484"/>
      <c r="FA21" s="484"/>
      <c r="FB21" s="484"/>
      <c r="FC21" s="484"/>
      <c r="FD21" s="484"/>
      <c r="FE21" s="485"/>
      <c r="FF21" s="483"/>
      <c r="FG21" s="484"/>
      <c r="FH21" s="484"/>
      <c r="FI21" s="484"/>
      <c r="FJ21" s="484"/>
      <c r="FK21" s="485"/>
      <c r="FL21" s="486">
        <v>1.7995</v>
      </c>
      <c r="FM21" s="487"/>
      <c r="FN21" s="487"/>
      <c r="FO21" s="487"/>
      <c r="FP21" s="487"/>
      <c r="FQ21" s="487"/>
      <c r="FR21" s="488"/>
      <c r="FS21" s="483"/>
      <c r="FT21" s="484"/>
      <c r="FU21" s="484"/>
      <c r="FV21" s="485"/>
      <c r="FW21" s="486">
        <f>FL21*0.2</f>
        <v>0.35990000000000005</v>
      </c>
      <c r="FX21" s="484"/>
      <c r="FY21" s="484"/>
      <c r="FZ21" s="485"/>
      <c r="GA21" s="486">
        <f>FL21*0.8</f>
        <v>1.4396000000000002</v>
      </c>
      <c r="GB21" s="487"/>
      <c r="GC21" s="487"/>
      <c r="GD21" s="487"/>
      <c r="GE21" s="487"/>
      <c r="GF21" s="487"/>
      <c r="GG21" s="488"/>
      <c r="GH21" s="483"/>
      <c r="GI21" s="484"/>
      <c r="GJ21" s="484"/>
      <c r="GK21" s="484"/>
      <c r="GL21" s="484"/>
      <c r="GM21" s="485"/>
      <c r="GN21" s="483"/>
      <c r="GO21" s="484"/>
      <c r="GP21" s="484"/>
      <c r="GQ21" s="484"/>
      <c r="GR21" s="484"/>
      <c r="GS21" s="485"/>
      <c r="GT21" s="483"/>
      <c r="GU21" s="484"/>
      <c r="GV21" s="484"/>
      <c r="GW21" s="484"/>
      <c r="GX21" s="484"/>
      <c r="GY21" s="484"/>
      <c r="GZ21" s="485"/>
      <c r="HA21" s="483"/>
      <c r="HB21" s="484"/>
      <c r="HC21" s="484"/>
      <c r="HD21" s="484"/>
      <c r="HE21" s="484"/>
      <c r="HF21" s="484"/>
      <c r="HG21" s="485"/>
      <c r="HH21" s="483"/>
      <c r="HI21" s="484"/>
      <c r="HJ21" s="484"/>
      <c r="HK21" s="484"/>
      <c r="HL21" s="484"/>
      <c r="HM21" s="484"/>
      <c r="HN21" s="485"/>
      <c r="HO21" s="483"/>
      <c r="HP21" s="484"/>
      <c r="HQ21" s="484"/>
      <c r="HR21" s="484"/>
      <c r="HS21" s="484"/>
      <c r="HT21" s="485"/>
      <c r="HU21" s="483"/>
      <c r="HV21" s="484"/>
      <c r="HW21" s="484"/>
      <c r="HX21" s="484"/>
      <c r="HY21" s="484"/>
      <c r="HZ21" s="484"/>
      <c r="IA21" s="485"/>
      <c r="IB21" s="492"/>
      <c r="IC21" s="493"/>
      <c r="ID21" s="493"/>
      <c r="IE21" s="493"/>
      <c r="IF21" s="493"/>
      <c r="IG21" s="493"/>
      <c r="IH21" s="493"/>
      <c r="II21" s="493"/>
      <c r="IJ21" s="494"/>
      <c r="IK21" s="483"/>
      <c r="IL21" s="484"/>
      <c r="IM21" s="484"/>
      <c r="IN21" s="484"/>
      <c r="IO21" s="484"/>
      <c r="IP21" s="484"/>
      <c r="IQ21" s="485"/>
      <c r="IR21" s="483"/>
      <c r="IS21" s="484"/>
      <c r="IT21" s="484"/>
      <c r="IU21" s="484"/>
      <c r="IV21" s="484"/>
    </row>
    <row r="22" spans="1:256" s="1" customFormat="1" ht="48.75" customHeight="1">
      <c r="A22" s="520" t="s">
        <v>102</v>
      </c>
      <c r="B22" s="521"/>
      <c r="C22" s="521"/>
      <c r="D22" s="521"/>
      <c r="E22" s="522"/>
      <c r="F22" s="523" t="s">
        <v>27</v>
      </c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5"/>
      <c r="AA22" s="489"/>
      <c r="AB22" s="490"/>
      <c r="AC22" s="490"/>
      <c r="AD22" s="490"/>
      <c r="AE22" s="490"/>
      <c r="AF22" s="491"/>
      <c r="AG22" s="489"/>
      <c r="AH22" s="490"/>
      <c r="AI22" s="490"/>
      <c r="AJ22" s="490"/>
      <c r="AK22" s="490"/>
      <c r="AL22" s="490"/>
      <c r="AM22" s="491"/>
      <c r="AN22" s="489"/>
      <c r="AO22" s="490"/>
      <c r="AP22" s="490"/>
      <c r="AQ22" s="490"/>
      <c r="AR22" s="490"/>
      <c r="AS22" s="490"/>
      <c r="AT22" s="491"/>
      <c r="AU22" s="489"/>
      <c r="AV22" s="490"/>
      <c r="AW22" s="490"/>
      <c r="AX22" s="490"/>
      <c r="AY22" s="490"/>
      <c r="AZ22" s="490"/>
      <c r="BA22" s="491"/>
      <c r="BB22" s="517"/>
      <c r="BC22" s="518"/>
      <c r="BD22" s="518"/>
      <c r="BE22" s="518"/>
      <c r="BF22" s="518"/>
      <c r="BG22" s="519"/>
      <c r="BH22" s="517"/>
      <c r="BI22" s="518"/>
      <c r="BJ22" s="518"/>
      <c r="BK22" s="518"/>
      <c r="BL22" s="518"/>
      <c r="BM22" s="518"/>
      <c r="BN22" s="519"/>
      <c r="BO22" s="517"/>
      <c r="BP22" s="518"/>
      <c r="BQ22" s="518"/>
      <c r="BR22" s="518"/>
      <c r="BS22" s="518"/>
      <c r="BT22" s="518"/>
      <c r="BU22" s="518"/>
      <c r="BV22" s="518"/>
      <c r="BW22" s="519"/>
      <c r="BX22" s="517"/>
      <c r="BY22" s="518"/>
      <c r="BZ22" s="518"/>
      <c r="CA22" s="518"/>
      <c r="CB22" s="518"/>
      <c r="CC22" s="518"/>
      <c r="CD22" s="519"/>
      <c r="CE22" s="517"/>
      <c r="CF22" s="518"/>
      <c r="CG22" s="518"/>
      <c r="CH22" s="518"/>
      <c r="CI22" s="518"/>
      <c r="CJ22" s="519"/>
      <c r="CK22" s="517"/>
      <c r="CL22" s="518"/>
      <c r="CM22" s="518"/>
      <c r="CN22" s="518"/>
      <c r="CO22" s="518"/>
      <c r="CP22" s="518"/>
      <c r="CQ22" s="519"/>
      <c r="CR22" s="517"/>
      <c r="CS22" s="518"/>
      <c r="CT22" s="518"/>
      <c r="CU22" s="518"/>
      <c r="CV22" s="518"/>
      <c r="CW22" s="518"/>
      <c r="CX22" s="518"/>
      <c r="CY22" s="518"/>
      <c r="CZ22" s="519"/>
      <c r="DA22" s="517"/>
      <c r="DB22" s="518"/>
      <c r="DC22" s="518"/>
      <c r="DD22" s="518"/>
      <c r="DE22" s="518"/>
      <c r="DF22" s="518"/>
      <c r="DG22" s="518"/>
      <c r="DH22" s="518"/>
      <c r="DI22" s="519"/>
      <c r="DJ22" s="517"/>
      <c r="DK22" s="518"/>
      <c r="DL22" s="518"/>
      <c r="DM22" s="518"/>
      <c r="DN22" s="518"/>
      <c r="DO22" s="518"/>
      <c r="DP22" s="518"/>
      <c r="DQ22" s="518"/>
      <c r="DR22" s="519"/>
      <c r="DS22" s="517"/>
      <c r="DT22" s="518"/>
      <c r="DU22" s="518"/>
      <c r="DV22" s="518"/>
      <c r="DW22" s="518"/>
      <c r="DX22" s="518"/>
      <c r="DY22" s="519"/>
      <c r="DZ22" s="517"/>
      <c r="EA22" s="518"/>
      <c r="EB22" s="518"/>
      <c r="EC22" s="518"/>
      <c r="ED22" s="518"/>
      <c r="EE22" s="519"/>
      <c r="EF22" s="517"/>
      <c r="EG22" s="518"/>
      <c r="EH22" s="518"/>
      <c r="EI22" s="518"/>
      <c r="EJ22" s="518"/>
      <c r="EK22" s="518"/>
      <c r="EL22" s="519"/>
      <c r="EM22" s="517"/>
      <c r="EN22" s="518"/>
      <c r="EO22" s="518"/>
      <c r="EP22" s="518"/>
      <c r="EQ22" s="518"/>
      <c r="ER22" s="519"/>
      <c r="ES22" s="517"/>
      <c r="ET22" s="518"/>
      <c r="EU22" s="518"/>
      <c r="EV22" s="518"/>
      <c r="EW22" s="518"/>
      <c r="EX22" s="519"/>
      <c r="EY22" s="517"/>
      <c r="EZ22" s="518"/>
      <c r="FA22" s="518"/>
      <c r="FB22" s="518"/>
      <c r="FC22" s="518"/>
      <c r="FD22" s="518"/>
      <c r="FE22" s="519"/>
      <c r="FF22" s="517"/>
      <c r="FG22" s="518"/>
      <c r="FH22" s="518"/>
      <c r="FI22" s="518"/>
      <c r="FJ22" s="518"/>
      <c r="FK22" s="519"/>
      <c r="FL22" s="541">
        <f>FL23</f>
        <v>0</v>
      </c>
      <c r="FM22" s="542"/>
      <c r="FN22" s="542"/>
      <c r="FO22" s="542"/>
      <c r="FP22" s="542"/>
      <c r="FQ22" s="542"/>
      <c r="FR22" s="543"/>
      <c r="FS22" s="517"/>
      <c r="FT22" s="518"/>
      <c r="FU22" s="518"/>
      <c r="FV22" s="519"/>
      <c r="FW22" s="514">
        <f>FW23</f>
        <v>0</v>
      </c>
      <c r="FX22" s="515"/>
      <c r="FY22" s="515"/>
      <c r="FZ22" s="516"/>
      <c r="GA22" s="514">
        <f>GA23</f>
        <v>0</v>
      </c>
      <c r="GB22" s="515"/>
      <c r="GC22" s="515"/>
      <c r="GD22" s="515"/>
      <c r="GE22" s="515"/>
      <c r="GF22" s="515"/>
      <c r="GG22" s="516"/>
      <c r="GH22" s="517"/>
      <c r="GI22" s="518"/>
      <c r="GJ22" s="518"/>
      <c r="GK22" s="518"/>
      <c r="GL22" s="518"/>
      <c r="GM22" s="519"/>
      <c r="GN22" s="517"/>
      <c r="GO22" s="518"/>
      <c r="GP22" s="518"/>
      <c r="GQ22" s="518"/>
      <c r="GR22" s="518"/>
      <c r="GS22" s="519"/>
      <c r="GT22" s="517"/>
      <c r="GU22" s="518"/>
      <c r="GV22" s="518"/>
      <c r="GW22" s="518"/>
      <c r="GX22" s="518"/>
      <c r="GY22" s="518"/>
      <c r="GZ22" s="519"/>
      <c r="HA22" s="517"/>
      <c r="HB22" s="518"/>
      <c r="HC22" s="518"/>
      <c r="HD22" s="518"/>
      <c r="HE22" s="518"/>
      <c r="HF22" s="518"/>
      <c r="HG22" s="519"/>
      <c r="HH22" s="517"/>
      <c r="HI22" s="518"/>
      <c r="HJ22" s="518"/>
      <c r="HK22" s="518"/>
      <c r="HL22" s="518"/>
      <c r="HM22" s="518"/>
      <c r="HN22" s="519"/>
      <c r="HO22" s="517"/>
      <c r="HP22" s="518"/>
      <c r="HQ22" s="518"/>
      <c r="HR22" s="518"/>
      <c r="HS22" s="518"/>
      <c r="HT22" s="519"/>
      <c r="HU22" s="517"/>
      <c r="HV22" s="518"/>
      <c r="HW22" s="518"/>
      <c r="HX22" s="518"/>
      <c r="HY22" s="518"/>
      <c r="HZ22" s="518"/>
      <c r="IA22" s="519"/>
      <c r="IB22" s="517"/>
      <c r="IC22" s="518"/>
      <c r="ID22" s="518"/>
      <c r="IE22" s="518"/>
      <c r="IF22" s="518"/>
      <c r="IG22" s="518"/>
      <c r="IH22" s="518"/>
      <c r="II22" s="518"/>
      <c r="IJ22" s="519"/>
      <c r="IK22" s="517"/>
      <c r="IL22" s="518"/>
      <c r="IM22" s="518"/>
      <c r="IN22" s="518"/>
      <c r="IO22" s="518"/>
      <c r="IP22" s="518"/>
      <c r="IQ22" s="519"/>
      <c r="IR22" s="517"/>
      <c r="IS22" s="518"/>
      <c r="IT22" s="518"/>
      <c r="IU22" s="518"/>
      <c r="IV22" s="518"/>
    </row>
    <row r="23" spans="1:256" s="1" customFormat="1" ht="12" customHeight="1">
      <c r="A23" s="504"/>
      <c r="B23" s="505"/>
      <c r="C23" s="505"/>
      <c r="D23" s="505"/>
      <c r="E23" s="506"/>
      <c r="F23" s="507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9"/>
      <c r="AA23" s="489"/>
      <c r="AB23" s="490"/>
      <c r="AC23" s="490"/>
      <c r="AD23" s="490"/>
      <c r="AE23" s="490"/>
      <c r="AF23" s="491"/>
      <c r="AG23" s="489"/>
      <c r="AH23" s="490"/>
      <c r="AI23" s="490"/>
      <c r="AJ23" s="490"/>
      <c r="AK23" s="490"/>
      <c r="AL23" s="490"/>
      <c r="AM23" s="491"/>
      <c r="AN23" s="489"/>
      <c r="AO23" s="490"/>
      <c r="AP23" s="490"/>
      <c r="AQ23" s="490"/>
      <c r="AR23" s="490"/>
      <c r="AS23" s="490"/>
      <c r="AT23" s="491"/>
      <c r="AU23" s="489"/>
      <c r="AV23" s="490"/>
      <c r="AW23" s="490"/>
      <c r="AX23" s="490"/>
      <c r="AY23" s="490"/>
      <c r="AZ23" s="490"/>
      <c r="BA23" s="491"/>
      <c r="BB23" s="489"/>
      <c r="BC23" s="490"/>
      <c r="BD23" s="490"/>
      <c r="BE23" s="490"/>
      <c r="BF23" s="490"/>
      <c r="BG23" s="491"/>
      <c r="BH23" s="489"/>
      <c r="BI23" s="490"/>
      <c r="BJ23" s="490"/>
      <c r="BK23" s="490"/>
      <c r="BL23" s="490"/>
      <c r="BM23" s="490"/>
      <c r="BN23" s="491"/>
      <c r="BO23" s="489"/>
      <c r="BP23" s="490"/>
      <c r="BQ23" s="490"/>
      <c r="BR23" s="490"/>
      <c r="BS23" s="490"/>
      <c r="BT23" s="490"/>
      <c r="BU23" s="490"/>
      <c r="BV23" s="490"/>
      <c r="BW23" s="491"/>
      <c r="BX23" s="489"/>
      <c r="BY23" s="490"/>
      <c r="BZ23" s="490"/>
      <c r="CA23" s="490"/>
      <c r="CB23" s="490"/>
      <c r="CC23" s="490"/>
      <c r="CD23" s="491"/>
      <c r="CE23" s="489"/>
      <c r="CF23" s="490"/>
      <c r="CG23" s="490"/>
      <c r="CH23" s="490"/>
      <c r="CI23" s="490"/>
      <c r="CJ23" s="491"/>
      <c r="CK23" s="489"/>
      <c r="CL23" s="490"/>
      <c r="CM23" s="490"/>
      <c r="CN23" s="490"/>
      <c r="CO23" s="490"/>
      <c r="CP23" s="490"/>
      <c r="CQ23" s="491"/>
      <c r="CR23" s="489"/>
      <c r="CS23" s="490"/>
      <c r="CT23" s="490"/>
      <c r="CU23" s="490"/>
      <c r="CV23" s="490"/>
      <c r="CW23" s="490"/>
      <c r="CX23" s="490"/>
      <c r="CY23" s="490"/>
      <c r="CZ23" s="491"/>
      <c r="DA23" s="489"/>
      <c r="DB23" s="490"/>
      <c r="DC23" s="490"/>
      <c r="DD23" s="490"/>
      <c r="DE23" s="490"/>
      <c r="DF23" s="490"/>
      <c r="DG23" s="490"/>
      <c r="DH23" s="490"/>
      <c r="DI23" s="491"/>
      <c r="DJ23" s="489"/>
      <c r="DK23" s="490"/>
      <c r="DL23" s="490"/>
      <c r="DM23" s="490"/>
      <c r="DN23" s="490"/>
      <c r="DO23" s="490"/>
      <c r="DP23" s="490"/>
      <c r="DQ23" s="490"/>
      <c r="DR23" s="491"/>
      <c r="DS23" s="489"/>
      <c r="DT23" s="490"/>
      <c r="DU23" s="490"/>
      <c r="DV23" s="490"/>
      <c r="DW23" s="490"/>
      <c r="DX23" s="490"/>
      <c r="DY23" s="491"/>
      <c r="DZ23" s="489"/>
      <c r="EA23" s="490"/>
      <c r="EB23" s="490"/>
      <c r="EC23" s="490"/>
      <c r="ED23" s="490"/>
      <c r="EE23" s="491"/>
      <c r="EF23" s="489"/>
      <c r="EG23" s="490"/>
      <c r="EH23" s="490"/>
      <c r="EI23" s="490"/>
      <c r="EJ23" s="490"/>
      <c r="EK23" s="490"/>
      <c r="EL23" s="491"/>
      <c r="EM23" s="489"/>
      <c r="EN23" s="490"/>
      <c r="EO23" s="490"/>
      <c r="EP23" s="490"/>
      <c r="EQ23" s="490"/>
      <c r="ER23" s="491"/>
      <c r="ES23" s="489"/>
      <c r="ET23" s="490"/>
      <c r="EU23" s="490"/>
      <c r="EV23" s="490"/>
      <c r="EW23" s="490"/>
      <c r="EX23" s="491"/>
      <c r="EY23" s="489"/>
      <c r="EZ23" s="490"/>
      <c r="FA23" s="490"/>
      <c r="FB23" s="490"/>
      <c r="FC23" s="490"/>
      <c r="FD23" s="490"/>
      <c r="FE23" s="491"/>
      <c r="FF23" s="489"/>
      <c r="FG23" s="490"/>
      <c r="FH23" s="490"/>
      <c r="FI23" s="490"/>
      <c r="FJ23" s="490"/>
      <c r="FK23" s="491"/>
      <c r="FL23" s="486"/>
      <c r="FM23" s="487"/>
      <c r="FN23" s="487"/>
      <c r="FO23" s="487"/>
      <c r="FP23" s="487"/>
      <c r="FQ23" s="487"/>
      <c r="FR23" s="488"/>
      <c r="FS23" s="489"/>
      <c r="FT23" s="490"/>
      <c r="FU23" s="490"/>
      <c r="FV23" s="491"/>
      <c r="FW23" s="511"/>
      <c r="FX23" s="512"/>
      <c r="FY23" s="512"/>
      <c r="FZ23" s="513"/>
      <c r="GA23" s="511"/>
      <c r="GB23" s="512"/>
      <c r="GC23" s="512"/>
      <c r="GD23" s="512"/>
      <c r="GE23" s="512"/>
      <c r="GF23" s="512"/>
      <c r="GG23" s="513"/>
      <c r="GH23" s="489"/>
      <c r="GI23" s="490"/>
      <c r="GJ23" s="490"/>
      <c r="GK23" s="490"/>
      <c r="GL23" s="490"/>
      <c r="GM23" s="491"/>
      <c r="GN23" s="489"/>
      <c r="GO23" s="490"/>
      <c r="GP23" s="490"/>
      <c r="GQ23" s="490"/>
      <c r="GR23" s="490"/>
      <c r="GS23" s="491"/>
      <c r="GT23" s="489"/>
      <c r="GU23" s="490"/>
      <c r="GV23" s="490"/>
      <c r="GW23" s="490"/>
      <c r="GX23" s="490"/>
      <c r="GY23" s="490"/>
      <c r="GZ23" s="491"/>
      <c r="HA23" s="489"/>
      <c r="HB23" s="490"/>
      <c r="HC23" s="490"/>
      <c r="HD23" s="490"/>
      <c r="HE23" s="490"/>
      <c r="HF23" s="490"/>
      <c r="HG23" s="491"/>
      <c r="HH23" s="489"/>
      <c r="HI23" s="490"/>
      <c r="HJ23" s="490"/>
      <c r="HK23" s="490"/>
      <c r="HL23" s="490"/>
      <c r="HM23" s="490"/>
      <c r="HN23" s="491"/>
      <c r="HO23" s="489"/>
      <c r="HP23" s="490"/>
      <c r="HQ23" s="490"/>
      <c r="HR23" s="490"/>
      <c r="HS23" s="490"/>
      <c r="HT23" s="491"/>
      <c r="HU23" s="489"/>
      <c r="HV23" s="490"/>
      <c r="HW23" s="490"/>
      <c r="HX23" s="490"/>
      <c r="HY23" s="490"/>
      <c r="HZ23" s="490"/>
      <c r="IA23" s="491"/>
      <c r="IB23" s="489"/>
      <c r="IC23" s="490"/>
      <c r="ID23" s="490"/>
      <c r="IE23" s="490"/>
      <c r="IF23" s="490"/>
      <c r="IG23" s="490"/>
      <c r="IH23" s="490"/>
      <c r="II23" s="490"/>
      <c r="IJ23" s="491"/>
      <c r="IK23" s="489"/>
      <c r="IL23" s="490"/>
      <c r="IM23" s="490"/>
      <c r="IN23" s="490"/>
      <c r="IO23" s="490"/>
      <c r="IP23" s="490"/>
      <c r="IQ23" s="491"/>
      <c r="IR23" s="489"/>
      <c r="IS23" s="490"/>
      <c r="IT23" s="490"/>
      <c r="IU23" s="490"/>
      <c r="IV23" s="490"/>
    </row>
    <row r="24" spans="1:256" s="1" customFormat="1" ht="31.5" customHeight="1">
      <c r="A24" s="535" t="s">
        <v>103</v>
      </c>
      <c r="B24" s="536"/>
      <c r="C24" s="536"/>
      <c r="D24" s="536"/>
      <c r="E24" s="537"/>
      <c r="F24" s="538" t="s">
        <v>104</v>
      </c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40"/>
      <c r="AA24" s="517"/>
      <c r="AB24" s="518"/>
      <c r="AC24" s="518"/>
      <c r="AD24" s="518"/>
      <c r="AE24" s="518"/>
      <c r="AF24" s="519"/>
      <c r="AG24" s="517"/>
      <c r="AH24" s="518"/>
      <c r="AI24" s="518"/>
      <c r="AJ24" s="518"/>
      <c r="AK24" s="518"/>
      <c r="AL24" s="518"/>
      <c r="AM24" s="519"/>
      <c r="AN24" s="517"/>
      <c r="AO24" s="518"/>
      <c r="AP24" s="518"/>
      <c r="AQ24" s="518"/>
      <c r="AR24" s="518"/>
      <c r="AS24" s="518"/>
      <c r="AT24" s="519"/>
      <c r="AU24" s="517"/>
      <c r="AV24" s="518"/>
      <c r="AW24" s="518"/>
      <c r="AX24" s="518"/>
      <c r="AY24" s="518"/>
      <c r="AZ24" s="518"/>
      <c r="BA24" s="519"/>
      <c r="BB24" s="489"/>
      <c r="BC24" s="490"/>
      <c r="BD24" s="490"/>
      <c r="BE24" s="490"/>
      <c r="BF24" s="490"/>
      <c r="BG24" s="491"/>
      <c r="BH24" s="489"/>
      <c r="BI24" s="490"/>
      <c r="BJ24" s="490"/>
      <c r="BK24" s="490"/>
      <c r="BL24" s="490"/>
      <c r="BM24" s="490"/>
      <c r="BN24" s="491"/>
      <c r="BO24" s="517"/>
      <c r="BP24" s="518"/>
      <c r="BQ24" s="518"/>
      <c r="BR24" s="518"/>
      <c r="BS24" s="518"/>
      <c r="BT24" s="518"/>
      <c r="BU24" s="518"/>
      <c r="BV24" s="518"/>
      <c r="BW24" s="519"/>
      <c r="BX24" s="489"/>
      <c r="BY24" s="490"/>
      <c r="BZ24" s="490"/>
      <c r="CA24" s="490"/>
      <c r="CB24" s="490"/>
      <c r="CC24" s="490"/>
      <c r="CD24" s="491"/>
      <c r="CE24" s="489"/>
      <c r="CF24" s="490"/>
      <c r="CG24" s="490"/>
      <c r="CH24" s="490"/>
      <c r="CI24" s="490"/>
      <c r="CJ24" s="491"/>
      <c r="CK24" s="489"/>
      <c r="CL24" s="490"/>
      <c r="CM24" s="490"/>
      <c r="CN24" s="490"/>
      <c r="CO24" s="490"/>
      <c r="CP24" s="490"/>
      <c r="CQ24" s="491"/>
      <c r="CR24" s="517"/>
      <c r="CS24" s="518"/>
      <c r="CT24" s="518"/>
      <c r="CU24" s="518"/>
      <c r="CV24" s="518"/>
      <c r="CW24" s="518"/>
      <c r="CX24" s="518"/>
      <c r="CY24" s="518"/>
      <c r="CZ24" s="519"/>
      <c r="DA24" s="517"/>
      <c r="DB24" s="518"/>
      <c r="DC24" s="518"/>
      <c r="DD24" s="518"/>
      <c r="DE24" s="518"/>
      <c r="DF24" s="518"/>
      <c r="DG24" s="518"/>
      <c r="DH24" s="518"/>
      <c r="DI24" s="519"/>
      <c r="DJ24" s="517"/>
      <c r="DK24" s="518"/>
      <c r="DL24" s="518"/>
      <c r="DM24" s="518"/>
      <c r="DN24" s="518"/>
      <c r="DO24" s="518"/>
      <c r="DP24" s="518"/>
      <c r="DQ24" s="518"/>
      <c r="DR24" s="519"/>
      <c r="DS24" s="489"/>
      <c r="DT24" s="490"/>
      <c r="DU24" s="490"/>
      <c r="DV24" s="490"/>
      <c r="DW24" s="490"/>
      <c r="DX24" s="490"/>
      <c r="DY24" s="491"/>
      <c r="DZ24" s="517"/>
      <c r="EA24" s="518"/>
      <c r="EB24" s="518"/>
      <c r="EC24" s="518"/>
      <c r="ED24" s="518"/>
      <c r="EE24" s="519"/>
      <c r="EF24" s="517"/>
      <c r="EG24" s="518"/>
      <c r="EH24" s="518"/>
      <c r="EI24" s="518"/>
      <c r="EJ24" s="518"/>
      <c r="EK24" s="518"/>
      <c r="EL24" s="519"/>
      <c r="EM24" s="517"/>
      <c r="EN24" s="518"/>
      <c r="EO24" s="518"/>
      <c r="EP24" s="518"/>
      <c r="EQ24" s="518"/>
      <c r="ER24" s="519"/>
      <c r="ES24" s="517"/>
      <c r="ET24" s="518"/>
      <c r="EU24" s="518"/>
      <c r="EV24" s="518"/>
      <c r="EW24" s="518"/>
      <c r="EX24" s="519"/>
      <c r="EY24" s="517"/>
      <c r="EZ24" s="518"/>
      <c r="FA24" s="518"/>
      <c r="FB24" s="518"/>
      <c r="FC24" s="518"/>
      <c r="FD24" s="518"/>
      <c r="FE24" s="519"/>
      <c r="FF24" s="517"/>
      <c r="FG24" s="518"/>
      <c r="FH24" s="518"/>
      <c r="FI24" s="518"/>
      <c r="FJ24" s="518"/>
      <c r="FK24" s="519"/>
      <c r="FL24" s="514">
        <f>FL25</f>
        <v>0</v>
      </c>
      <c r="FM24" s="518"/>
      <c r="FN24" s="518"/>
      <c r="FO24" s="518"/>
      <c r="FP24" s="518"/>
      <c r="FQ24" s="518"/>
      <c r="FR24" s="519"/>
      <c r="FS24" s="517"/>
      <c r="FT24" s="518"/>
      <c r="FU24" s="518"/>
      <c r="FV24" s="519"/>
      <c r="FW24" s="514">
        <f>FW25</f>
        <v>0</v>
      </c>
      <c r="FX24" s="515"/>
      <c r="FY24" s="515"/>
      <c r="FZ24" s="516"/>
      <c r="GA24" s="514">
        <f>GA25</f>
        <v>0</v>
      </c>
      <c r="GB24" s="515"/>
      <c r="GC24" s="515"/>
      <c r="GD24" s="515"/>
      <c r="GE24" s="515"/>
      <c r="GF24" s="515"/>
      <c r="GG24" s="516"/>
      <c r="GH24" s="517"/>
      <c r="GI24" s="518"/>
      <c r="GJ24" s="518"/>
      <c r="GK24" s="518"/>
      <c r="GL24" s="518"/>
      <c r="GM24" s="519"/>
      <c r="GN24" s="517"/>
      <c r="GO24" s="518"/>
      <c r="GP24" s="518"/>
      <c r="GQ24" s="518"/>
      <c r="GR24" s="518"/>
      <c r="GS24" s="519"/>
      <c r="GT24" s="517"/>
      <c r="GU24" s="518"/>
      <c r="GV24" s="518"/>
      <c r="GW24" s="518"/>
      <c r="GX24" s="518"/>
      <c r="GY24" s="518"/>
      <c r="GZ24" s="519"/>
      <c r="HA24" s="517"/>
      <c r="HB24" s="518"/>
      <c r="HC24" s="518"/>
      <c r="HD24" s="518"/>
      <c r="HE24" s="518"/>
      <c r="HF24" s="518"/>
      <c r="HG24" s="519"/>
      <c r="HH24" s="517"/>
      <c r="HI24" s="518"/>
      <c r="HJ24" s="518"/>
      <c r="HK24" s="518"/>
      <c r="HL24" s="518"/>
      <c r="HM24" s="518"/>
      <c r="HN24" s="519"/>
      <c r="HO24" s="489"/>
      <c r="HP24" s="490"/>
      <c r="HQ24" s="490"/>
      <c r="HR24" s="490"/>
      <c r="HS24" s="490"/>
      <c r="HT24" s="491"/>
      <c r="HU24" s="489"/>
      <c r="HV24" s="490"/>
      <c r="HW24" s="490"/>
      <c r="HX24" s="490"/>
      <c r="HY24" s="490"/>
      <c r="HZ24" s="490"/>
      <c r="IA24" s="491"/>
      <c r="IB24" s="526"/>
      <c r="IC24" s="527"/>
      <c r="ID24" s="527"/>
      <c r="IE24" s="527"/>
      <c r="IF24" s="527"/>
      <c r="IG24" s="527"/>
      <c r="IH24" s="527"/>
      <c r="II24" s="527"/>
      <c r="IJ24" s="528"/>
      <c r="IK24" s="489"/>
      <c r="IL24" s="490"/>
      <c r="IM24" s="490"/>
      <c r="IN24" s="490"/>
      <c r="IO24" s="490"/>
      <c r="IP24" s="490"/>
      <c r="IQ24" s="491"/>
      <c r="IR24" s="517"/>
      <c r="IS24" s="518"/>
      <c r="IT24" s="518"/>
      <c r="IU24" s="518"/>
      <c r="IV24" s="518"/>
    </row>
    <row r="25" spans="1:256" s="1" customFormat="1" ht="8.25" customHeight="1">
      <c r="A25" s="495"/>
      <c r="B25" s="496"/>
      <c r="C25" s="496"/>
      <c r="D25" s="496"/>
      <c r="E25" s="497"/>
      <c r="F25" s="498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500"/>
      <c r="AA25" s="517"/>
      <c r="AB25" s="518"/>
      <c r="AC25" s="518"/>
      <c r="AD25" s="518"/>
      <c r="AE25" s="518"/>
      <c r="AF25" s="519"/>
      <c r="AG25" s="517"/>
      <c r="AH25" s="518"/>
      <c r="AI25" s="518"/>
      <c r="AJ25" s="518"/>
      <c r="AK25" s="518"/>
      <c r="AL25" s="518"/>
      <c r="AM25" s="519"/>
      <c r="AN25" s="517"/>
      <c r="AO25" s="518"/>
      <c r="AP25" s="518"/>
      <c r="AQ25" s="518"/>
      <c r="AR25" s="518"/>
      <c r="AS25" s="518"/>
      <c r="AT25" s="519"/>
      <c r="AU25" s="517"/>
      <c r="AV25" s="518"/>
      <c r="AW25" s="518"/>
      <c r="AX25" s="518"/>
      <c r="AY25" s="518"/>
      <c r="AZ25" s="518"/>
      <c r="BA25" s="519"/>
      <c r="BB25" s="489"/>
      <c r="BC25" s="490"/>
      <c r="BD25" s="490"/>
      <c r="BE25" s="490"/>
      <c r="BF25" s="490"/>
      <c r="BG25" s="491"/>
      <c r="BH25" s="489"/>
      <c r="BI25" s="490"/>
      <c r="BJ25" s="490"/>
      <c r="BK25" s="490"/>
      <c r="BL25" s="490"/>
      <c r="BM25" s="490"/>
      <c r="BN25" s="491"/>
      <c r="BO25" s="517"/>
      <c r="BP25" s="518"/>
      <c r="BQ25" s="518"/>
      <c r="BR25" s="518"/>
      <c r="BS25" s="518"/>
      <c r="BT25" s="518"/>
      <c r="BU25" s="518"/>
      <c r="BV25" s="518"/>
      <c r="BW25" s="519"/>
      <c r="BX25" s="489"/>
      <c r="BY25" s="490"/>
      <c r="BZ25" s="490"/>
      <c r="CA25" s="490"/>
      <c r="CB25" s="490"/>
      <c r="CC25" s="490"/>
      <c r="CD25" s="491"/>
      <c r="CE25" s="489"/>
      <c r="CF25" s="490"/>
      <c r="CG25" s="490"/>
      <c r="CH25" s="490"/>
      <c r="CI25" s="490"/>
      <c r="CJ25" s="491"/>
      <c r="CK25" s="489"/>
      <c r="CL25" s="490"/>
      <c r="CM25" s="490"/>
      <c r="CN25" s="490"/>
      <c r="CO25" s="490"/>
      <c r="CP25" s="490"/>
      <c r="CQ25" s="491"/>
      <c r="CR25" s="517"/>
      <c r="CS25" s="518"/>
      <c r="CT25" s="518"/>
      <c r="CU25" s="518"/>
      <c r="CV25" s="518"/>
      <c r="CW25" s="518"/>
      <c r="CX25" s="518"/>
      <c r="CY25" s="518"/>
      <c r="CZ25" s="519"/>
      <c r="DA25" s="517"/>
      <c r="DB25" s="518"/>
      <c r="DC25" s="518"/>
      <c r="DD25" s="518"/>
      <c r="DE25" s="518"/>
      <c r="DF25" s="518"/>
      <c r="DG25" s="518"/>
      <c r="DH25" s="518"/>
      <c r="DI25" s="519"/>
      <c r="DJ25" s="517"/>
      <c r="DK25" s="518"/>
      <c r="DL25" s="518"/>
      <c r="DM25" s="518"/>
      <c r="DN25" s="518"/>
      <c r="DO25" s="518"/>
      <c r="DP25" s="518"/>
      <c r="DQ25" s="518"/>
      <c r="DR25" s="519"/>
      <c r="DS25" s="489"/>
      <c r="DT25" s="490"/>
      <c r="DU25" s="490"/>
      <c r="DV25" s="490"/>
      <c r="DW25" s="490"/>
      <c r="DX25" s="490"/>
      <c r="DY25" s="491"/>
      <c r="DZ25" s="517"/>
      <c r="EA25" s="518"/>
      <c r="EB25" s="518"/>
      <c r="EC25" s="518"/>
      <c r="ED25" s="518"/>
      <c r="EE25" s="519"/>
      <c r="EF25" s="517"/>
      <c r="EG25" s="518"/>
      <c r="EH25" s="518"/>
      <c r="EI25" s="518"/>
      <c r="EJ25" s="518"/>
      <c r="EK25" s="518"/>
      <c r="EL25" s="519"/>
      <c r="EM25" s="517"/>
      <c r="EN25" s="518"/>
      <c r="EO25" s="518"/>
      <c r="EP25" s="518"/>
      <c r="EQ25" s="518"/>
      <c r="ER25" s="519"/>
      <c r="ES25" s="517"/>
      <c r="ET25" s="518"/>
      <c r="EU25" s="518"/>
      <c r="EV25" s="518"/>
      <c r="EW25" s="518"/>
      <c r="EX25" s="519"/>
      <c r="EY25" s="517"/>
      <c r="EZ25" s="518"/>
      <c r="FA25" s="518"/>
      <c r="FB25" s="518"/>
      <c r="FC25" s="518"/>
      <c r="FD25" s="518"/>
      <c r="FE25" s="519"/>
      <c r="FF25" s="517"/>
      <c r="FG25" s="518"/>
      <c r="FH25" s="518"/>
      <c r="FI25" s="518"/>
      <c r="FJ25" s="518"/>
      <c r="FK25" s="519"/>
      <c r="FL25" s="511"/>
      <c r="FM25" s="512"/>
      <c r="FN25" s="512"/>
      <c r="FO25" s="512"/>
      <c r="FP25" s="512"/>
      <c r="FQ25" s="512"/>
      <c r="FR25" s="513"/>
      <c r="FS25" s="489"/>
      <c r="FT25" s="490"/>
      <c r="FU25" s="490"/>
      <c r="FV25" s="491"/>
      <c r="FW25" s="511"/>
      <c r="FX25" s="512"/>
      <c r="FY25" s="512"/>
      <c r="FZ25" s="513"/>
      <c r="GA25" s="511"/>
      <c r="GB25" s="512"/>
      <c r="GC25" s="512"/>
      <c r="GD25" s="512"/>
      <c r="GE25" s="512"/>
      <c r="GF25" s="512"/>
      <c r="GG25" s="513"/>
      <c r="GH25" s="517"/>
      <c r="GI25" s="518"/>
      <c r="GJ25" s="518"/>
      <c r="GK25" s="518"/>
      <c r="GL25" s="518"/>
      <c r="GM25" s="519"/>
      <c r="GN25" s="517"/>
      <c r="GO25" s="518"/>
      <c r="GP25" s="518"/>
      <c r="GQ25" s="518"/>
      <c r="GR25" s="518"/>
      <c r="GS25" s="519"/>
      <c r="GT25" s="517"/>
      <c r="GU25" s="518"/>
      <c r="GV25" s="518"/>
      <c r="GW25" s="518"/>
      <c r="GX25" s="518"/>
      <c r="GY25" s="518"/>
      <c r="GZ25" s="519"/>
      <c r="HA25" s="517"/>
      <c r="HB25" s="518"/>
      <c r="HC25" s="518"/>
      <c r="HD25" s="518"/>
      <c r="HE25" s="518"/>
      <c r="HF25" s="518"/>
      <c r="HG25" s="519"/>
      <c r="HH25" s="517"/>
      <c r="HI25" s="518"/>
      <c r="HJ25" s="518"/>
      <c r="HK25" s="518"/>
      <c r="HL25" s="518"/>
      <c r="HM25" s="518"/>
      <c r="HN25" s="519"/>
      <c r="HO25" s="489"/>
      <c r="HP25" s="490"/>
      <c r="HQ25" s="490"/>
      <c r="HR25" s="490"/>
      <c r="HS25" s="490"/>
      <c r="HT25" s="491"/>
      <c r="HU25" s="489"/>
      <c r="HV25" s="490"/>
      <c r="HW25" s="490"/>
      <c r="HX25" s="490"/>
      <c r="HY25" s="490"/>
      <c r="HZ25" s="490"/>
      <c r="IA25" s="491"/>
      <c r="IB25" s="526"/>
      <c r="IC25" s="527"/>
      <c r="ID25" s="527"/>
      <c r="IE25" s="527"/>
      <c r="IF25" s="527"/>
      <c r="IG25" s="527"/>
      <c r="IH25" s="527"/>
      <c r="II25" s="527"/>
      <c r="IJ25" s="528"/>
      <c r="IK25" s="489"/>
      <c r="IL25" s="490"/>
      <c r="IM25" s="490"/>
      <c r="IN25" s="490"/>
      <c r="IO25" s="490"/>
      <c r="IP25" s="490"/>
      <c r="IQ25" s="491"/>
      <c r="IR25" s="517"/>
      <c r="IS25" s="518"/>
      <c r="IT25" s="518"/>
      <c r="IU25" s="518"/>
      <c r="IV25" s="518"/>
    </row>
    <row r="26" spans="1:256" s="1" customFormat="1" ht="10.5" customHeight="1">
      <c r="A26" s="520" t="s">
        <v>28</v>
      </c>
      <c r="B26" s="521"/>
      <c r="C26" s="521"/>
      <c r="D26" s="521"/>
      <c r="E26" s="522"/>
      <c r="F26" s="532" t="s">
        <v>34</v>
      </c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4"/>
      <c r="AA26" s="517"/>
      <c r="AB26" s="518"/>
      <c r="AC26" s="518"/>
      <c r="AD26" s="518"/>
      <c r="AE26" s="518"/>
      <c r="AF26" s="519"/>
      <c r="AG26" s="517"/>
      <c r="AH26" s="518"/>
      <c r="AI26" s="518"/>
      <c r="AJ26" s="518"/>
      <c r="AK26" s="518"/>
      <c r="AL26" s="518"/>
      <c r="AM26" s="519"/>
      <c r="AN26" s="517"/>
      <c r="AO26" s="518"/>
      <c r="AP26" s="518"/>
      <c r="AQ26" s="518"/>
      <c r="AR26" s="518"/>
      <c r="AS26" s="518"/>
      <c r="AT26" s="519"/>
      <c r="AU26" s="517"/>
      <c r="AV26" s="518"/>
      <c r="AW26" s="518"/>
      <c r="AX26" s="518"/>
      <c r="AY26" s="518"/>
      <c r="AZ26" s="518"/>
      <c r="BA26" s="519"/>
      <c r="BB26" s="517"/>
      <c r="BC26" s="518"/>
      <c r="BD26" s="518"/>
      <c r="BE26" s="518"/>
      <c r="BF26" s="518"/>
      <c r="BG26" s="519"/>
      <c r="BH26" s="517"/>
      <c r="BI26" s="518"/>
      <c r="BJ26" s="518"/>
      <c r="BK26" s="518"/>
      <c r="BL26" s="518"/>
      <c r="BM26" s="518"/>
      <c r="BN26" s="519"/>
      <c r="BO26" s="517"/>
      <c r="BP26" s="518"/>
      <c r="BQ26" s="518"/>
      <c r="BR26" s="518"/>
      <c r="BS26" s="518"/>
      <c r="BT26" s="518"/>
      <c r="BU26" s="518"/>
      <c r="BV26" s="518"/>
      <c r="BW26" s="519"/>
      <c r="BX26" s="517"/>
      <c r="BY26" s="518"/>
      <c r="BZ26" s="518"/>
      <c r="CA26" s="518"/>
      <c r="CB26" s="518"/>
      <c r="CC26" s="518"/>
      <c r="CD26" s="519"/>
      <c r="CE26" s="517"/>
      <c r="CF26" s="518"/>
      <c r="CG26" s="518"/>
      <c r="CH26" s="518"/>
      <c r="CI26" s="518"/>
      <c r="CJ26" s="519"/>
      <c r="CK26" s="517"/>
      <c r="CL26" s="518"/>
      <c r="CM26" s="518"/>
      <c r="CN26" s="518"/>
      <c r="CO26" s="518"/>
      <c r="CP26" s="518"/>
      <c r="CQ26" s="519"/>
      <c r="CR26" s="517"/>
      <c r="CS26" s="518"/>
      <c r="CT26" s="518"/>
      <c r="CU26" s="518"/>
      <c r="CV26" s="518"/>
      <c r="CW26" s="518"/>
      <c r="CX26" s="518"/>
      <c r="CY26" s="518"/>
      <c r="CZ26" s="519"/>
      <c r="DA26" s="517"/>
      <c r="DB26" s="518"/>
      <c r="DC26" s="518"/>
      <c r="DD26" s="518"/>
      <c r="DE26" s="518"/>
      <c r="DF26" s="518"/>
      <c r="DG26" s="518"/>
      <c r="DH26" s="518"/>
      <c r="DI26" s="519"/>
      <c r="DJ26" s="517"/>
      <c r="DK26" s="518"/>
      <c r="DL26" s="518"/>
      <c r="DM26" s="518"/>
      <c r="DN26" s="518"/>
      <c r="DO26" s="518"/>
      <c r="DP26" s="518"/>
      <c r="DQ26" s="518"/>
      <c r="DR26" s="519"/>
      <c r="DS26" s="517"/>
      <c r="DT26" s="518"/>
      <c r="DU26" s="518"/>
      <c r="DV26" s="518"/>
      <c r="DW26" s="518"/>
      <c r="DX26" s="518"/>
      <c r="DY26" s="519"/>
      <c r="DZ26" s="517"/>
      <c r="EA26" s="518"/>
      <c r="EB26" s="518"/>
      <c r="EC26" s="518"/>
      <c r="ED26" s="518"/>
      <c r="EE26" s="519"/>
      <c r="EF26" s="517"/>
      <c r="EG26" s="518"/>
      <c r="EH26" s="518"/>
      <c r="EI26" s="518"/>
      <c r="EJ26" s="518"/>
      <c r="EK26" s="518"/>
      <c r="EL26" s="519"/>
      <c r="EM26" s="517"/>
      <c r="EN26" s="518"/>
      <c r="EO26" s="518"/>
      <c r="EP26" s="518"/>
      <c r="EQ26" s="518"/>
      <c r="ER26" s="519"/>
      <c r="ES26" s="517"/>
      <c r="ET26" s="518"/>
      <c r="EU26" s="518"/>
      <c r="EV26" s="518"/>
      <c r="EW26" s="518"/>
      <c r="EX26" s="519"/>
      <c r="EY26" s="517"/>
      <c r="EZ26" s="518"/>
      <c r="FA26" s="518"/>
      <c r="FB26" s="518"/>
      <c r="FC26" s="518"/>
      <c r="FD26" s="518"/>
      <c r="FE26" s="519"/>
      <c r="FF26" s="517"/>
      <c r="FG26" s="518"/>
      <c r="FH26" s="518"/>
      <c r="FI26" s="518"/>
      <c r="FJ26" s="518"/>
      <c r="FK26" s="519"/>
      <c r="FL26" s="514">
        <f>FL27+FL29+FL34+FL36</f>
        <v>24.661999999999995</v>
      </c>
      <c r="FM26" s="515"/>
      <c r="FN26" s="515"/>
      <c r="FO26" s="515"/>
      <c r="FP26" s="515"/>
      <c r="FQ26" s="515"/>
      <c r="FR26" s="516"/>
      <c r="FS26" s="514">
        <f>FS36+FS29</f>
        <v>0</v>
      </c>
      <c r="FT26" s="518"/>
      <c r="FU26" s="518"/>
      <c r="FV26" s="519"/>
      <c r="FW26" s="514">
        <f>FW27+FW29+FW36</f>
        <v>5.3684</v>
      </c>
      <c r="FX26" s="518"/>
      <c r="FY26" s="518"/>
      <c r="FZ26" s="519"/>
      <c r="GA26" s="514">
        <f>GA27+GA29+GA36+GA34</f>
        <v>18.463599999999996</v>
      </c>
      <c r="GB26" s="518"/>
      <c r="GC26" s="518"/>
      <c r="GD26" s="518"/>
      <c r="GE26" s="518"/>
      <c r="GF26" s="518"/>
      <c r="GG26" s="519"/>
      <c r="GH26" s="514">
        <f>GH27+GH29</f>
        <v>0.83</v>
      </c>
      <c r="GI26" s="518"/>
      <c r="GJ26" s="518"/>
      <c r="GK26" s="518"/>
      <c r="GL26" s="518"/>
      <c r="GM26" s="519"/>
      <c r="GN26" s="517"/>
      <c r="GO26" s="518"/>
      <c r="GP26" s="518"/>
      <c r="GQ26" s="518"/>
      <c r="GR26" s="518"/>
      <c r="GS26" s="519"/>
      <c r="GT26" s="517"/>
      <c r="GU26" s="518"/>
      <c r="GV26" s="518"/>
      <c r="GW26" s="518"/>
      <c r="GX26" s="518"/>
      <c r="GY26" s="518"/>
      <c r="GZ26" s="519"/>
      <c r="HA26" s="517"/>
      <c r="HB26" s="518"/>
      <c r="HC26" s="518"/>
      <c r="HD26" s="518"/>
      <c r="HE26" s="518"/>
      <c r="HF26" s="518"/>
      <c r="HG26" s="519"/>
      <c r="HH26" s="517"/>
      <c r="HI26" s="518"/>
      <c r="HJ26" s="518"/>
      <c r="HK26" s="518"/>
      <c r="HL26" s="518"/>
      <c r="HM26" s="518"/>
      <c r="HN26" s="519"/>
      <c r="HO26" s="517"/>
      <c r="HP26" s="518"/>
      <c r="HQ26" s="518"/>
      <c r="HR26" s="518"/>
      <c r="HS26" s="518"/>
      <c r="HT26" s="519"/>
      <c r="HU26" s="517"/>
      <c r="HV26" s="518"/>
      <c r="HW26" s="518"/>
      <c r="HX26" s="518"/>
      <c r="HY26" s="518"/>
      <c r="HZ26" s="518"/>
      <c r="IA26" s="519"/>
      <c r="IB26" s="517"/>
      <c r="IC26" s="518"/>
      <c r="ID26" s="518"/>
      <c r="IE26" s="518"/>
      <c r="IF26" s="518"/>
      <c r="IG26" s="518"/>
      <c r="IH26" s="518"/>
      <c r="II26" s="518"/>
      <c r="IJ26" s="519"/>
      <c r="IK26" s="517"/>
      <c r="IL26" s="518"/>
      <c r="IM26" s="518"/>
      <c r="IN26" s="518"/>
      <c r="IO26" s="518"/>
      <c r="IP26" s="518"/>
      <c r="IQ26" s="519"/>
      <c r="IR26" s="517"/>
      <c r="IS26" s="518"/>
      <c r="IT26" s="518"/>
      <c r="IU26" s="518"/>
      <c r="IV26" s="518"/>
    </row>
    <row r="27" spans="1:256" s="1" customFormat="1" ht="31.5" customHeight="1">
      <c r="A27" s="520" t="s">
        <v>35</v>
      </c>
      <c r="B27" s="521"/>
      <c r="C27" s="521"/>
      <c r="D27" s="521"/>
      <c r="E27" s="522"/>
      <c r="F27" s="532" t="s">
        <v>24</v>
      </c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4"/>
      <c r="AA27" s="517"/>
      <c r="AB27" s="518"/>
      <c r="AC27" s="518"/>
      <c r="AD27" s="518"/>
      <c r="AE27" s="518"/>
      <c r="AF27" s="519"/>
      <c r="AG27" s="517"/>
      <c r="AH27" s="518"/>
      <c r="AI27" s="518"/>
      <c r="AJ27" s="518"/>
      <c r="AK27" s="518"/>
      <c r="AL27" s="518"/>
      <c r="AM27" s="519"/>
      <c r="AN27" s="517"/>
      <c r="AO27" s="518"/>
      <c r="AP27" s="518"/>
      <c r="AQ27" s="518"/>
      <c r="AR27" s="518"/>
      <c r="AS27" s="518"/>
      <c r="AT27" s="519"/>
      <c r="AU27" s="517"/>
      <c r="AV27" s="518"/>
      <c r="AW27" s="518"/>
      <c r="AX27" s="518"/>
      <c r="AY27" s="518"/>
      <c r="AZ27" s="518"/>
      <c r="BA27" s="519"/>
      <c r="BB27" s="517"/>
      <c r="BC27" s="518"/>
      <c r="BD27" s="518"/>
      <c r="BE27" s="518"/>
      <c r="BF27" s="518"/>
      <c r="BG27" s="519"/>
      <c r="BH27" s="517"/>
      <c r="BI27" s="518"/>
      <c r="BJ27" s="518"/>
      <c r="BK27" s="518"/>
      <c r="BL27" s="518"/>
      <c r="BM27" s="518"/>
      <c r="BN27" s="519"/>
      <c r="BO27" s="517"/>
      <c r="BP27" s="518"/>
      <c r="BQ27" s="518"/>
      <c r="BR27" s="518"/>
      <c r="BS27" s="518"/>
      <c r="BT27" s="518"/>
      <c r="BU27" s="518"/>
      <c r="BV27" s="518"/>
      <c r="BW27" s="519"/>
      <c r="BX27" s="517"/>
      <c r="BY27" s="518"/>
      <c r="BZ27" s="518"/>
      <c r="CA27" s="518"/>
      <c r="CB27" s="518"/>
      <c r="CC27" s="518"/>
      <c r="CD27" s="519"/>
      <c r="CE27" s="517"/>
      <c r="CF27" s="518"/>
      <c r="CG27" s="518"/>
      <c r="CH27" s="518"/>
      <c r="CI27" s="518"/>
      <c r="CJ27" s="519"/>
      <c r="CK27" s="517"/>
      <c r="CL27" s="518"/>
      <c r="CM27" s="518"/>
      <c r="CN27" s="518"/>
      <c r="CO27" s="518"/>
      <c r="CP27" s="518"/>
      <c r="CQ27" s="519"/>
      <c r="CR27" s="517"/>
      <c r="CS27" s="518"/>
      <c r="CT27" s="518"/>
      <c r="CU27" s="518"/>
      <c r="CV27" s="518"/>
      <c r="CW27" s="518"/>
      <c r="CX27" s="518"/>
      <c r="CY27" s="518"/>
      <c r="CZ27" s="519"/>
      <c r="DA27" s="517"/>
      <c r="DB27" s="518"/>
      <c r="DC27" s="518"/>
      <c r="DD27" s="518"/>
      <c r="DE27" s="518"/>
      <c r="DF27" s="518"/>
      <c r="DG27" s="518"/>
      <c r="DH27" s="518"/>
      <c r="DI27" s="519"/>
      <c r="DJ27" s="517"/>
      <c r="DK27" s="518"/>
      <c r="DL27" s="518"/>
      <c r="DM27" s="518"/>
      <c r="DN27" s="518"/>
      <c r="DO27" s="518"/>
      <c r="DP27" s="518"/>
      <c r="DQ27" s="518"/>
      <c r="DR27" s="519"/>
      <c r="DS27" s="517"/>
      <c r="DT27" s="518"/>
      <c r="DU27" s="518"/>
      <c r="DV27" s="518"/>
      <c r="DW27" s="518"/>
      <c r="DX27" s="518"/>
      <c r="DY27" s="519"/>
      <c r="DZ27" s="517"/>
      <c r="EA27" s="518"/>
      <c r="EB27" s="518"/>
      <c r="EC27" s="518"/>
      <c r="ED27" s="518"/>
      <c r="EE27" s="519"/>
      <c r="EF27" s="517"/>
      <c r="EG27" s="518"/>
      <c r="EH27" s="518"/>
      <c r="EI27" s="518"/>
      <c r="EJ27" s="518"/>
      <c r="EK27" s="518"/>
      <c r="EL27" s="519"/>
      <c r="EM27" s="517"/>
      <c r="EN27" s="518"/>
      <c r="EO27" s="518"/>
      <c r="EP27" s="518"/>
      <c r="EQ27" s="518"/>
      <c r="ER27" s="519"/>
      <c r="ES27" s="517"/>
      <c r="ET27" s="518"/>
      <c r="EU27" s="518"/>
      <c r="EV27" s="518"/>
      <c r="EW27" s="518"/>
      <c r="EX27" s="519"/>
      <c r="EY27" s="517"/>
      <c r="EZ27" s="518"/>
      <c r="FA27" s="518"/>
      <c r="FB27" s="518"/>
      <c r="FC27" s="518"/>
      <c r="FD27" s="518"/>
      <c r="FE27" s="519"/>
      <c r="FF27" s="517"/>
      <c r="FG27" s="518"/>
      <c r="FH27" s="518"/>
      <c r="FI27" s="518"/>
      <c r="FJ27" s="518"/>
      <c r="FK27" s="519"/>
      <c r="FL27" s="514">
        <f>FL28</f>
        <v>0</v>
      </c>
      <c r="FM27" s="515"/>
      <c r="FN27" s="515"/>
      <c r="FO27" s="515"/>
      <c r="FP27" s="515"/>
      <c r="FQ27" s="515"/>
      <c r="FR27" s="516"/>
      <c r="FS27" s="517"/>
      <c r="FT27" s="518"/>
      <c r="FU27" s="518"/>
      <c r="FV27" s="519"/>
      <c r="FW27" s="514">
        <f>FW28</f>
        <v>0</v>
      </c>
      <c r="FX27" s="518"/>
      <c r="FY27" s="518"/>
      <c r="FZ27" s="519"/>
      <c r="GA27" s="514">
        <f>GA28</f>
        <v>0</v>
      </c>
      <c r="GB27" s="518"/>
      <c r="GC27" s="518"/>
      <c r="GD27" s="518"/>
      <c r="GE27" s="518"/>
      <c r="GF27" s="518"/>
      <c r="GG27" s="519"/>
      <c r="GH27" s="517">
        <f>GH28</f>
        <v>0</v>
      </c>
      <c r="GI27" s="518"/>
      <c r="GJ27" s="518"/>
      <c r="GK27" s="518"/>
      <c r="GL27" s="518"/>
      <c r="GM27" s="519"/>
      <c r="GN27" s="517"/>
      <c r="GO27" s="518"/>
      <c r="GP27" s="518"/>
      <c r="GQ27" s="518"/>
      <c r="GR27" s="518"/>
      <c r="GS27" s="519"/>
      <c r="GT27" s="517"/>
      <c r="GU27" s="518"/>
      <c r="GV27" s="518"/>
      <c r="GW27" s="518"/>
      <c r="GX27" s="518"/>
      <c r="GY27" s="518"/>
      <c r="GZ27" s="519"/>
      <c r="HA27" s="517"/>
      <c r="HB27" s="518"/>
      <c r="HC27" s="518"/>
      <c r="HD27" s="518"/>
      <c r="HE27" s="518"/>
      <c r="HF27" s="518"/>
      <c r="HG27" s="519"/>
      <c r="HH27" s="517"/>
      <c r="HI27" s="518"/>
      <c r="HJ27" s="518"/>
      <c r="HK27" s="518"/>
      <c r="HL27" s="518"/>
      <c r="HM27" s="518"/>
      <c r="HN27" s="519"/>
      <c r="HO27" s="517"/>
      <c r="HP27" s="518"/>
      <c r="HQ27" s="518"/>
      <c r="HR27" s="518"/>
      <c r="HS27" s="518"/>
      <c r="HT27" s="519"/>
      <c r="HU27" s="517"/>
      <c r="HV27" s="518"/>
      <c r="HW27" s="518"/>
      <c r="HX27" s="518"/>
      <c r="HY27" s="518"/>
      <c r="HZ27" s="518"/>
      <c r="IA27" s="519"/>
      <c r="IB27" s="517"/>
      <c r="IC27" s="518"/>
      <c r="ID27" s="518"/>
      <c r="IE27" s="518"/>
      <c r="IF27" s="518"/>
      <c r="IG27" s="518"/>
      <c r="IH27" s="518"/>
      <c r="II27" s="518"/>
      <c r="IJ27" s="519"/>
      <c r="IK27" s="517"/>
      <c r="IL27" s="518"/>
      <c r="IM27" s="518"/>
      <c r="IN27" s="518"/>
      <c r="IO27" s="518"/>
      <c r="IP27" s="518"/>
      <c r="IQ27" s="519"/>
      <c r="IR27" s="517"/>
      <c r="IS27" s="518"/>
      <c r="IT27" s="518"/>
      <c r="IU27" s="518"/>
      <c r="IV27" s="518"/>
    </row>
    <row r="28" spans="1:256" s="1" customFormat="1" ht="29.25" customHeight="1" hidden="1">
      <c r="A28" s="504" t="s">
        <v>215</v>
      </c>
      <c r="B28" s="505"/>
      <c r="C28" s="505"/>
      <c r="D28" s="505"/>
      <c r="E28" s="506"/>
      <c r="F28" s="507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9"/>
      <c r="AA28" s="489"/>
      <c r="AB28" s="490"/>
      <c r="AC28" s="490"/>
      <c r="AD28" s="490"/>
      <c r="AE28" s="490"/>
      <c r="AF28" s="491"/>
      <c r="AG28" s="489"/>
      <c r="AH28" s="490"/>
      <c r="AI28" s="490"/>
      <c r="AJ28" s="490"/>
      <c r="AK28" s="490"/>
      <c r="AL28" s="490"/>
      <c r="AM28" s="491"/>
      <c r="AN28" s="489"/>
      <c r="AO28" s="490"/>
      <c r="AP28" s="490"/>
      <c r="AQ28" s="490"/>
      <c r="AR28" s="490"/>
      <c r="AS28" s="490"/>
      <c r="AT28" s="491"/>
      <c r="AU28" s="489"/>
      <c r="AV28" s="490"/>
      <c r="AW28" s="490"/>
      <c r="AX28" s="490"/>
      <c r="AY28" s="490"/>
      <c r="AZ28" s="490"/>
      <c r="BA28" s="491"/>
      <c r="BB28" s="489"/>
      <c r="BC28" s="490"/>
      <c r="BD28" s="490"/>
      <c r="BE28" s="490"/>
      <c r="BF28" s="490"/>
      <c r="BG28" s="491"/>
      <c r="BH28" s="489"/>
      <c r="BI28" s="490"/>
      <c r="BJ28" s="490"/>
      <c r="BK28" s="490"/>
      <c r="BL28" s="490"/>
      <c r="BM28" s="490"/>
      <c r="BN28" s="491"/>
      <c r="BO28" s="489"/>
      <c r="BP28" s="490"/>
      <c r="BQ28" s="490"/>
      <c r="BR28" s="490"/>
      <c r="BS28" s="490"/>
      <c r="BT28" s="490"/>
      <c r="BU28" s="490"/>
      <c r="BV28" s="490"/>
      <c r="BW28" s="491"/>
      <c r="BX28" s="489"/>
      <c r="BY28" s="490"/>
      <c r="BZ28" s="490"/>
      <c r="CA28" s="490"/>
      <c r="CB28" s="490"/>
      <c r="CC28" s="490"/>
      <c r="CD28" s="491"/>
      <c r="CE28" s="489"/>
      <c r="CF28" s="490"/>
      <c r="CG28" s="490"/>
      <c r="CH28" s="490"/>
      <c r="CI28" s="490"/>
      <c r="CJ28" s="491"/>
      <c r="CK28" s="489"/>
      <c r="CL28" s="490"/>
      <c r="CM28" s="490"/>
      <c r="CN28" s="490"/>
      <c r="CO28" s="490"/>
      <c r="CP28" s="490"/>
      <c r="CQ28" s="491"/>
      <c r="CR28" s="489"/>
      <c r="CS28" s="490"/>
      <c r="CT28" s="490"/>
      <c r="CU28" s="490"/>
      <c r="CV28" s="490"/>
      <c r="CW28" s="490"/>
      <c r="CX28" s="490"/>
      <c r="CY28" s="490"/>
      <c r="CZ28" s="491"/>
      <c r="DA28" s="489"/>
      <c r="DB28" s="490"/>
      <c r="DC28" s="490"/>
      <c r="DD28" s="490"/>
      <c r="DE28" s="490"/>
      <c r="DF28" s="490"/>
      <c r="DG28" s="490"/>
      <c r="DH28" s="490"/>
      <c r="DI28" s="491"/>
      <c r="DJ28" s="489"/>
      <c r="DK28" s="490"/>
      <c r="DL28" s="490"/>
      <c r="DM28" s="490"/>
      <c r="DN28" s="490"/>
      <c r="DO28" s="490"/>
      <c r="DP28" s="490"/>
      <c r="DQ28" s="490"/>
      <c r="DR28" s="491"/>
      <c r="DS28" s="489"/>
      <c r="DT28" s="490"/>
      <c r="DU28" s="490"/>
      <c r="DV28" s="490"/>
      <c r="DW28" s="490"/>
      <c r="DX28" s="490"/>
      <c r="DY28" s="491"/>
      <c r="DZ28" s="489"/>
      <c r="EA28" s="490"/>
      <c r="EB28" s="490"/>
      <c r="EC28" s="490"/>
      <c r="ED28" s="490"/>
      <c r="EE28" s="491"/>
      <c r="EF28" s="489"/>
      <c r="EG28" s="490"/>
      <c r="EH28" s="490"/>
      <c r="EI28" s="490"/>
      <c r="EJ28" s="490"/>
      <c r="EK28" s="490"/>
      <c r="EL28" s="491"/>
      <c r="EM28" s="489"/>
      <c r="EN28" s="490"/>
      <c r="EO28" s="490"/>
      <c r="EP28" s="490"/>
      <c r="EQ28" s="490"/>
      <c r="ER28" s="491"/>
      <c r="ES28" s="489"/>
      <c r="ET28" s="490"/>
      <c r="EU28" s="490"/>
      <c r="EV28" s="490"/>
      <c r="EW28" s="490"/>
      <c r="EX28" s="491"/>
      <c r="EY28" s="489"/>
      <c r="EZ28" s="490"/>
      <c r="FA28" s="490"/>
      <c r="FB28" s="490"/>
      <c r="FC28" s="490"/>
      <c r="FD28" s="490"/>
      <c r="FE28" s="491"/>
      <c r="FF28" s="489"/>
      <c r="FG28" s="490"/>
      <c r="FH28" s="490"/>
      <c r="FI28" s="490"/>
      <c r="FJ28" s="490"/>
      <c r="FK28" s="491"/>
      <c r="FL28" s="511"/>
      <c r="FM28" s="512"/>
      <c r="FN28" s="512"/>
      <c r="FO28" s="512"/>
      <c r="FP28" s="512"/>
      <c r="FQ28" s="512"/>
      <c r="FR28" s="513"/>
      <c r="FS28" s="489"/>
      <c r="FT28" s="490"/>
      <c r="FU28" s="490"/>
      <c r="FV28" s="491"/>
      <c r="FW28" s="511"/>
      <c r="FX28" s="512"/>
      <c r="FY28" s="512"/>
      <c r="FZ28" s="513"/>
      <c r="GA28" s="511"/>
      <c r="GB28" s="512"/>
      <c r="GC28" s="512"/>
      <c r="GD28" s="512"/>
      <c r="GE28" s="512"/>
      <c r="GF28" s="512"/>
      <c r="GG28" s="513"/>
      <c r="GH28" s="489"/>
      <c r="GI28" s="490"/>
      <c r="GJ28" s="490"/>
      <c r="GK28" s="490"/>
      <c r="GL28" s="490"/>
      <c r="GM28" s="491"/>
      <c r="GN28" s="489"/>
      <c r="GO28" s="490"/>
      <c r="GP28" s="490"/>
      <c r="GQ28" s="490"/>
      <c r="GR28" s="490"/>
      <c r="GS28" s="491"/>
      <c r="GT28" s="489"/>
      <c r="GU28" s="490"/>
      <c r="GV28" s="490"/>
      <c r="GW28" s="490"/>
      <c r="GX28" s="490"/>
      <c r="GY28" s="490"/>
      <c r="GZ28" s="491"/>
      <c r="HA28" s="489"/>
      <c r="HB28" s="490"/>
      <c r="HC28" s="490"/>
      <c r="HD28" s="490"/>
      <c r="HE28" s="490"/>
      <c r="HF28" s="490"/>
      <c r="HG28" s="491"/>
      <c r="HH28" s="489"/>
      <c r="HI28" s="490"/>
      <c r="HJ28" s="490"/>
      <c r="HK28" s="490"/>
      <c r="HL28" s="490"/>
      <c r="HM28" s="490"/>
      <c r="HN28" s="491"/>
      <c r="HO28" s="489"/>
      <c r="HP28" s="490"/>
      <c r="HQ28" s="490"/>
      <c r="HR28" s="490"/>
      <c r="HS28" s="490"/>
      <c r="HT28" s="491"/>
      <c r="HU28" s="489"/>
      <c r="HV28" s="490"/>
      <c r="HW28" s="490"/>
      <c r="HX28" s="490"/>
      <c r="HY28" s="490"/>
      <c r="HZ28" s="490"/>
      <c r="IA28" s="491"/>
      <c r="IB28" s="489"/>
      <c r="IC28" s="490"/>
      <c r="ID28" s="490"/>
      <c r="IE28" s="490"/>
      <c r="IF28" s="490"/>
      <c r="IG28" s="490"/>
      <c r="IH28" s="490"/>
      <c r="II28" s="490"/>
      <c r="IJ28" s="491"/>
      <c r="IK28" s="489"/>
      <c r="IL28" s="490"/>
      <c r="IM28" s="490"/>
      <c r="IN28" s="490"/>
      <c r="IO28" s="490"/>
      <c r="IP28" s="490"/>
      <c r="IQ28" s="491"/>
      <c r="IR28" s="489"/>
      <c r="IS28" s="490"/>
      <c r="IT28" s="490"/>
      <c r="IU28" s="490"/>
      <c r="IV28" s="490"/>
    </row>
    <row r="29" spans="1:256" s="1" customFormat="1" ht="10.5" customHeight="1">
      <c r="A29" s="520" t="s">
        <v>36</v>
      </c>
      <c r="B29" s="521"/>
      <c r="C29" s="521"/>
      <c r="D29" s="521"/>
      <c r="E29" s="522"/>
      <c r="F29" s="532" t="s">
        <v>37</v>
      </c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4"/>
      <c r="AA29" s="517"/>
      <c r="AB29" s="518"/>
      <c r="AC29" s="518"/>
      <c r="AD29" s="518"/>
      <c r="AE29" s="518"/>
      <c r="AF29" s="519"/>
      <c r="AG29" s="517"/>
      <c r="AH29" s="518"/>
      <c r="AI29" s="518"/>
      <c r="AJ29" s="518"/>
      <c r="AK29" s="518"/>
      <c r="AL29" s="518"/>
      <c r="AM29" s="519"/>
      <c r="AN29" s="517"/>
      <c r="AO29" s="518"/>
      <c r="AP29" s="518"/>
      <c r="AQ29" s="518"/>
      <c r="AR29" s="518"/>
      <c r="AS29" s="518"/>
      <c r="AT29" s="519"/>
      <c r="AU29" s="517"/>
      <c r="AV29" s="518"/>
      <c r="AW29" s="518"/>
      <c r="AX29" s="518"/>
      <c r="AY29" s="518"/>
      <c r="AZ29" s="518"/>
      <c r="BA29" s="519"/>
      <c r="BB29" s="517"/>
      <c r="BC29" s="518"/>
      <c r="BD29" s="518"/>
      <c r="BE29" s="518"/>
      <c r="BF29" s="518"/>
      <c r="BG29" s="519"/>
      <c r="BH29" s="517"/>
      <c r="BI29" s="518"/>
      <c r="BJ29" s="518"/>
      <c r="BK29" s="518"/>
      <c r="BL29" s="518"/>
      <c r="BM29" s="518"/>
      <c r="BN29" s="519"/>
      <c r="BO29" s="517"/>
      <c r="BP29" s="518"/>
      <c r="BQ29" s="518"/>
      <c r="BR29" s="518"/>
      <c r="BS29" s="518"/>
      <c r="BT29" s="518"/>
      <c r="BU29" s="518"/>
      <c r="BV29" s="518"/>
      <c r="BW29" s="519"/>
      <c r="BX29" s="517"/>
      <c r="BY29" s="518"/>
      <c r="BZ29" s="518"/>
      <c r="CA29" s="518"/>
      <c r="CB29" s="518"/>
      <c r="CC29" s="518"/>
      <c r="CD29" s="519"/>
      <c r="CE29" s="517"/>
      <c r="CF29" s="518"/>
      <c r="CG29" s="518"/>
      <c r="CH29" s="518"/>
      <c r="CI29" s="518"/>
      <c r="CJ29" s="519"/>
      <c r="CK29" s="517"/>
      <c r="CL29" s="518"/>
      <c r="CM29" s="518"/>
      <c r="CN29" s="518"/>
      <c r="CO29" s="518"/>
      <c r="CP29" s="518"/>
      <c r="CQ29" s="519"/>
      <c r="CR29" s="517"/>
      <c r="CS29" s="518"/>
      <c r="CT29" s="518"/>
      <c r="CU29" s="518"/>
      <c r="CV29" s="518"/>
      <c r="CW29" s="518"/>
      <c r="CX29" s="518"/>
      <c r="CY29" s="518"/>
      <c r="CZ29" s="519"/>
      <c r="DA29" s="517"/>
      <c r="DB29" s="518"/>
      <c r="DC29" s="518"/>
      <c r="DD29" s="518"/>
      <c r="DE29" s="518"/>
      <c r="DF29" s="518"/>
      <c r="DG29" s="518"/>
      <c r="DH29" s="518"/>
      <c r="DI29" s="519"/>
      <c r="DJ29" s="517"/>
      <c r="DK29" s="518"/>
      <c r="DL29" s="518"/>
      <c r="DM29" s="518"/>
      <c r="DN29" s="518"/>
      <c r="DO29" s="518"/>
      <c r="DP29" s="518"/>
      <c r="DQ29" s="518"/>
      <c r="DR29" s="519"/>
      <c r="DS29" s="517"/>
      <c r="DT29" s="518"/>
      <c r="DU29" s="518"/>
      <c r="DV29" s="518"/>
      <c r="DW29" s="518"/>
      <c r="DX29" s="518"/>
      <c r="DY29" s="519"/>
      <c r="DZ29" s="517"/>
      <c r="EA29" s="518"/>
      <c r="EB29" s="518"/>
      <c r="EC29" s="518"/>
      <c r="ED29" s="518"/>
      <c r="EE29" s="519"/>
      <c r="EF29" s="517"/>
      <c r="EG29" s="518"/>
      <c r="EH29" s="518"/>
      <c r="EI29" s="518"/>
      <c r="EJ29" s="518"/>
      <c r="EK29" s="518"/>
      <c r="EL29" s="519"/>
      <c r="EM29" s="517"/>
      <c r="EN29" s="518"/>
      <c r="EO29" s="518"/>
      <c r="EP29" s="518"/>
      <c r="EQ29" s="518"/>
      <c r="ER29" s="519"/>
      <c r="ES29" s="517"/>
      <c r="ET29" s="518"/>
      <c r="EU29" s="518"/>
      <c r="EV29" s="518"/>
      <c r="EW29" s="518"/>
      <c r="EX29" s="519"/>
      <c r="EY29" s="517"/>
      <c r="EZ29" s="518"/>
      <c r="FA29" s="518"/>
      <c r="FB29" s="518"/>
      <c r="FC29" s="518"/>
      <c r="FD29" s="518"/>
      <c r="FE29" s="519"/>
      <c r="FF29" s="517"/>
      <c r="FG29" s="518"/>
      <c r="FH29" s="518"/>
      <c r="FI29" s="518"/>
      <c r="FJ29" s="518"/>
      <c r="FK29" s="519"/>
      <c r="FL29" s="514">
        <f>FL30+FL32+FL33+FL31</f>
        <v>24.661999999999995</v>
      </c>
      <c r="FM29" s="518"/>
      <c r="FN29" s="518"/>
      <c r="FO29" s="518"/>
      <c r="FP29" s="518"/>
      <c r="FQ29" s="518"/>
      <c r="FR29" s="519"/>
      <c r="FS29" s="514">
        <f>FS30+FS32+FS33+FS31</f>
        <v>0</v>
      </c>
      <c r="FT29" s="518"/>
      <c r="FU29" s="518"/>
      <c r="FV29" s="519"/>
      <c r="FW29" s="514">
        <f>FW30+FW32+FW33+FW31</f>
        <v>5.3684</v>
      </c>
      <c r="FX29" s="518"/>
      <c r="FY29" s="518"/>
      <c r="FZ29" s="519"/>
      <c r="GA29" s="514">
        <f>GA30+GA32+GA31+GA33</f>
        <v>18.463599999999996</v>
      </c>
      <c r="GB29" s="518"/>
      <c r="GC29" s="518"/>
      <c r="GD29" s="518"/>
      <c r="GE29" s="518"/>
      <c r="GF29" s="518"/>
      <c r="GG29" s="519"/>
      <c r="GH29" s="514">
        <f>GH30+GH31+GH32+GH33</f>
        <v>0.83</v>
      </c>
      <c r="GI29" s="518"/>
      <c r="GJ29" s="518"/>
      <c r="GK29" s="518"/>
      <c r="GL29" s="518"/>
      <c r="GM29" s="519"/>
      <c r="GN29" s="517"/>
      <c r="GO29" s="518"/>
      <c r="GP29" s="518"/>
      <c r="GQ29" s="518"/>
      <c r="GR29" s="518"/>
      <c r="GS29" s="519"/>
      <c r="GT29" s="517"/>
      <c r="GU29" s="518"/>
      <c r="GV29" s="518"/>
      <c r="GW29" s="518"/>
      <c r="GX29" s="518"/>
      <c r="GY29" s="518"/>
      <c r="GZ29" s="519"/>
      <c r="HA29" s="517"/>
      <c r="HB29" s="518"/>
      <c r="HC29" s="518"/>
      <c r="HD29" s="518"/>
      <c r="HE29" s="518"/>
      <c r="HF29" s="518"/>
      <c r="HG29" s="519"/>
      <c r="HH29" s="517"/>
      <c r="HI29" s="518"/>
      <c r="HJ29" s="518"/>
      <c r="HK29" s="518"/>
      <c r="HL29" s="518"/>
      <c r="HM29" s="518"/>
      <c r="HN29" s="519"/>
      <c r="HO29" s="517"/>
      <c r="HP29" s="518"/>
      <c r="HQ29" s="518"/>
      <c r="HR29" s="518"/>
      <c r="HS29" s="518"/>
      <c r="HT29" s="519"/>
      <c r="HU29" s="517"/>
      <c r="HV29" s="518"/>
      <c r="HW29" s="518"/>
      <c r="HX29" s="518"/>
      <c r="HY29" s="518"/>
      <c r="HZ29" s="518"/>
      <c r="IA29" s="519"/>
      <c r="IB29" s="517"/>
      <c r="IC29" s="518"/>
      <c r="ID29" s="518"/>
      <c r="IE29" s="518"/>
      <c r="IF29" s="518"/>
      <c r="IG29" s="518"/>
      <c r="IH29" s="518"/>
      <c r="II29" s="518"/>
      <c r="IJ29" s="519"/>
      <c r="IK29" s="517"/>
      <c r="IL29" s="518"/>
      <c r="IM29" s="518"/>
      <c r="IN29" s="518"/>
      <c r="IO29" s="518"/>
      <c r="IP29" s="518"/>
      <c r="IQ29" s="519"/>
      <c r="IR29" s="517"/>
      <c r="IS29" s="518"/>
      <c r="IT29" s="518"/>
      <c r="IU29" s="518"/>
      <c r="IV29" s="518"/>
    </row>
    <row r="30" spans="1:256" s="1" customFormat="1" ht="52.5" customHeight="1">
      <c r="A30" s="504" t="s">
        <v>38</v>
      </c>
      <c r="B30" s="505"/>
      <c r="C30" s="505"/>
      <c r="D30" s="505"/>
      <c r="E30" s="506"/>
      <c r="F30" s="501" t="s">
        <v>206</v>
      </c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3"/>
      <c r="AA30" s="489"/>
      <c r="AB30" s="490"/>
      <c r="AC30" s="490"/>
      <c r="AD30" s="490"/>
      <c r="AE30" s="490"/>
      <c r="AF30" s="491"/>
      <c r="AG30" s="489"/>
      <c r="AH30" s="490"/>
      <c r="AI30" s="490"/>
      <c r="AJ30" s="490"/>
      <c r="AK30" s="490"/>
      <c r="AL30" s="490"/>
      <c r="AM30" s="491"/>
      <c r="AN30" s="489"/>
      <c r="AO30" s="490"/>
      <c r="AP30" s="490"/>
      <c r="AQ30" s="490"/>
      <c r="AR30" s="490"/>
      <c r="AS30" s="490"/>
      <c r="AT30" s="491"/>
      <c r="AU30" s="489"/>
      <c r="AV30" s="490"/>
      <c r="AW30" s="490"/>
      <c r="AX30" s="490"/>
      <c r="AY30" s="490"/>
      <c r="AZ30" s="490"/>
      <c r="BA30" s="491"/>
      <c r="BB30" s="489"/>
      <c r="BC30" s="490"/>
      <c r="BD30" s="490"/>
      <c r="BE30" s="490"/>
      <c r="BF30" s="490"/>
      <c r="BG30" s="491"/>
      <c r="BH30" s="489"/>
      <c r="BI30" s="490"/>
      <c r="BJ30" s="490"/>
      <c r="BK30" s="490"/>
      <c r="BL30" s="490"/>
      <c r="BM30" s="490"/>
      <c r="BN30" s="491"/>
      <c r="BO30" s="489"/>
      <c r="BP30" s="490"/>
      <c r="BQ30" s="490"/>
      <c r="BR30" s="490"/>
      <c r="BS30" s="490"/>
      <c r="BT30" s="490"/>
      <c r="BU30" s="490"/>
      <c r="BV30" s="490"/>
      <c r="BW30" s="491"/>
      <c r="BX30" s="489"/>
      <c r="BY30" s="490"/>
      <c r="BZ30" s="490"/>
      <c r="CA30" s="490"/>
      <c r="CB30" s="490"/>
      <c r="CC30" s="490"/>
      <c r="CD30" s="491"/>
      <c r="CE30" s="489"/>
      <c r="CF30" s="490"/>
      <c r="CG30" s="490"/>
      <c r="CH30" s="490"/>
      <c r="CI30" s="490"/>
      <c r="CJ30" s="491"/>
      <c r="CK30" s="489"/>
      <c r="CL30" s="490"/>
      <c r="CM30" s="490"/>
      <c r="CN30" s="490"/>
      <c r="CO30" s="490"/>
      <c r="CP30" s="490"/>
      <c r="CQ30" s="491"/>
      <c r="CR30" s="489"/>
      <c r="CS30" s="490"/>
      <c r="CT30" s="490"/>
      <c r="CU30" s="490"/>
      <c r="CV30" s="490"/>
      <c r="CW30" s="490"/>
      <c r="CX30" s="490"/>
      <c r="CY30" s="490"/>
      <c r="CZ30" s="491"/>
      <c r="DA30" s="489"/>
      <c r="DB30" s="490"/>
      <c r="DC30" s="490"/>
      <c r="DD30" s="490"/>
      <c r="DE30" s="490"/>
      <c r="DF30" s="490"/>
      <c r="DG30" s="490"/>
      <c r="DH30" s="490"/>
      <c r="DI30" s="491"/>
      <c r="DJ30" s="489"/>
      <c r="DK30" s="490"/>
      <c r="DL30" s="490"/>
      <c r="DM30" s="490"/>
      <c r="DN30" s="490"/>
      <c r="DO30" s="490"/>
      <c r="DP30" s="490"/>
      <c r="DQ30" s="490"/>
      <c r="DR30" s="491"/>
      <c r="DS30" s="489"/>
      <c r="DT30" s="490"/>
      <c r="DU30" s="490"/>
      <c r="DV30" s="490"/>
      <c r="DW30" s="490"/>
      <c r="DX30" s="490"/>
      <c r="DY30" s="491"/>
      <c r="DZ30" s="489"/>
      <c r="EA30" s="490"/>
      <c r="EB30" s="490"/>
      <c r="EC30" s="490"/>
      <c r="ED30" s="490"/>
      <c r="EE30" s="491"/>
      <c r="EF30" s="489"/>
      <c r="EG30" s="490"/>
      <c r="EH30" s="490"/>
      <c r="EI30" s="490"/>
      <c r="EJ30" s="490"/>
      <c r="EK30" s="490"/>
      <c r="EL30" s="491"/>
      <c r="EM30" s="489"/>
      <c r="EN30" s="490"/>
      <c r="EO30" s="490"/>
      <c r="EP30" s="490"/>
      <c r="EQ30" s="490"/>
      <c r="ER30" s="491"/>
      <c r="ES30" s="489"/>
      <c r="ET30" s="490"/>
      <c r="EU30" s="490"/>
      <c r="EV30" s="490"/>
      <c r="EW30" s="490"/>
      <c r="EX30" s="491"/>
      <c r="EY30" s="489"/>
      <c r="EZ30" s="490"/>
      <c r="FA30" s="490"/>
      <c r="FB30" s="490"/>
      <c r="FC30" s="490"/>
      <c r="FD30" s="490"/>
      <c r="FE30" s="491"/>
      <c r="FF30" s="489"/>
      <c r="FG30" s="490"/>
      <c r="FH30" s="490"/>
      <c r="FI30" s="490"/>
      <c r="FJ30" s="490"/>
      <c r="FK30" s="491"/>
      <c r="FL30" s="486">
        <f>FW30+GA30+GH30</f>
        <v>24.661999999999995</v>
      </c>
      <c r="FM30" s="487"/>
      <c r="FN30" s="487"/>
      <c r="FO30" s="487"/>
      <c r="FP30" s="487"/>
      <c r="FQ30" s="487"/>
      <c r="FR30" s="488"/>
      <c r="FS30" s="483"/>
      <c r="FT30" s="484"/>
      <c r="FU30" s="484"/>
      <c r="FV30" s="485"/>
      <c r="FW30" s="486">
        <f>24.662*0.2+0.436</f>
        <v>5.3684</v>
      </c>
      <c r="FX30" s="487"/>
      <c r="FY30" s="487"/>
      <c r="FZ30" s="488"/>
      <c r="GA30" s="529">
        <f>24.662*0.7+1.2002</f>
        <v>18.463599999999996</v>
      </c>
      <c r="GB30" s="530"/>
      <c r="GC30" s="530"/>
      <c r="GD30" s="530"/>
      <c r="GE30" s="530"/>
      <c r="GF30" s="530"/>
      <c r="GG30" s="531"/>
      <c r="GH30" s="483">
        <v>0.83</v>
      </c>
      <c r="GI30" s="484"/>
      <c r="GJ30" s="484"/>
      <c r="GK30" s="484"/>
      <c r="GL30" s="484"/>
      <c r="GM30" s="485"/>
      <c r="GN30" s="489"/>
      <c r="GO30" s="490"/>
      <c r="GP30" s="490"/>
      <c r="GQ30" s="490"/>
      <c r="GR30" s="490"/>
      <c r="GS30" s="491"/>
      <c r="GT30" s="489"/>
      <c r="GU30" s="490"/>
      <c r="GV30" s="490"/>
      <c r="GW30" s="490"/>
      <c r="GX30" s="490"/>
      <c r="GY30" s="490"/>
      <c r="GZ30" s="491"/>
      <c r="HA30" s="489"/>
      <c r="HB30" s="490"/>
      <c r="HC30" s="490"/>
      <c r="HD30" s="490"/>
      <c r="HE30" s="490"/>
      <c r="HF30" s="490"/>
      <c r="HG30" s="491"/>
      <c r="HH30" s="489"/>
      <c r="HI30" s="490"/>
      <c r="HJ30" s="490"/>
      <c r="HK30" s="490"/>
      <c r="HL30" s="490"/>
      <c r="HM30" s="490"/>
      <c r="HN30" s="491"/>
      <c r="HO30" s="489">
        <v>2018</v>
      </c>
      <c r="HP30" s="490"/>
      <c r="HQ30" s="490"/>
      <c r="HR30" s="490"/>
      <c r="HS30" s="490"/>
      <c r="HT30" s="491"/>
      <c r="HU30" s="489">
        <v>20</v>
      </c>
      <c r="HV30" s="490"/>
      <c r="HW30" s="490"/>
      <c r="HX30" s="490"/>
      <c r="HY30" s="490"/>
      <c r="HZ30" s="490"/>
      <c r="IA30" s="491"/>
      <c r="IB30" s="526" t="s">
        <v>214</v>
      </c>
      <c r="IC30" s="527"/>
      <c r="ID30" s="527"/>
      <c r="IE30" s="527"/>
      <c r="IF30" s="527"/>
      <c r="IG30" s="527"/>
      <c r="IH30" s="527"/>
      <c r="II30" s="527"/>
      <c r="IJ30" s="528"/>
      <c r="IK30" s="489">
        <v>2.52</v>
      </c>
      <c r="IL30" s="490"/>
      <c r="IM30" s="490"/>
      <c r="IN30" s="490"/>
      <c r="IO30" s="490"/>
      <c r="IP30" s="490"/>
      <c r="IQ30" s="491"/>
      <c r="IR30" s="489">
        <v>2018</v>
      </c>
      <c r="IS30" s="490"/>
      <c r="IT30" s="490"/>
      <c r="IU30" s="490"/>
      <c r="IV30" s="490"/>
    </row>
    <row r="31" spans="1:256" s="1" customFormat="1" ht="19.5" customHeight="1" hidden="1">
      <c r="A31" s="504" t="s">
        <v>79</v>
      </c>
      <c r="B31" s="505"/>
      <c r="C31" s="505"/>
      <c r="D31" s="505"/>
      <c r="E31" s="506"/>
      <c r="F31" s="501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3"/>
      <c r="AA31" s="489"/>
      <c r="AB31" s="490"/>
      <c r="AC31" s="490"/>
      <c r="AD31" s="490"/>
      <c r="AE31" s="490"/>
      <c r="AF31" s="491"/>
      <c r="AG31" s="489"/>
      <c r="AH31" s="490"/>
      <c r="AI31" s="490"/>
      <c r="AJ31" s="490"/>
      <c r="AK31" s="490"/>
      <c r="AL31" s="490"/>
      <c r="AM31" s="491"/>
      <c r="AN31" s="489"/>
      <c r="AO31" s="490"/>
      <c r="AP31" s="490"/>
      <c r="AQ31" s="490"/>
      <c r="AR31" s="490"/>
      <c r="AS31" s="490"/>
      <c r="AT31" s="491"/>
      <c r="AU31" s="489"/>
      <c r="AV31" s="490"/>
      <c r="AW31" s="490"/>
      <c r="AX31" s="490"/>
      <c r="AY31" s="490"/>
      <c r="AZ31" s="490"/>
      <c r="BA31" s="491"/>
      <c r="BB31" s="489"/>
      <c r="BC31" s="490"/>
      <c r="BD31" s="490"/>
      <c r="BE31" s="490"/>
      <c r="BF31" s="490"/>
      <c r="BG31" s="491"/>
      <c r="BH31" s="489"/>
      <c r="BI31" s="490"/>
      <c r="BJ31" s="490"/>
      <c r="BK31" s="490"/>
      <c r="BL31" s="490"/>
      <c r="BM31" s="490"/>
      <c r="BN31" s="491"/>
      <c r="BO31" s="489"/>
      <c r="BP31" s="490"/>
      <c r="BQ31" s="490"/>
      <c r="BR31" s="490"/>
      <c r="BS31" s="490"/>
      <c r="BT31" s="490"/>
      <c r="BU31" s="490"/>
      <c r="BV31" s="490"/>
      <c r="BW31" s="491"/>
      <c r="BX31" s="489"/>
      <c r="BY31" s="490"/>
      <c r="BZ31" s="490"/>
      <c r="CA31" s="490"/>
      <c r="CB31" s="490"/>
      <c r="CC31" s="490"/>
      <c r="CD31" s="491"/>
      <c r="CE31" s="489"/>
      <c r="CF31" s="490"/>
      <c r="CG31" s="490"/>
      <c r="CH31" s="490"/>
      <c r="CI31" s="490"/>
      <c r="CJ31" s="491"/>
      <c r="CK31" s="489"/>
      <c r="CL31" s="490"/>
      <c r="CM31" s="490"/>
      <c r="CN31" s="490"/>
      <c r="CO31" s="490"/>
      <c r="CP31" s="490"/>
      <c r="CQ31" s="491"/>
      <c r="CR31" s="489"/>
      <c r="CS31" s="490"/>
      <c r="CT31" s="490"/>
      <c r="CU31" s="490"/>
      <c r="CV31" s="490"/>
      <c r="CW31" s="490"/>
      <c r="CX31" s="490"/>
      <c r="CY31" s="490"/>
      <c r="CZ31" s="491"/>
      <c r="DA31" s="489"/>
      <c r="DB31" s="490"/>
      <c r="DC31" s="490"/>
      <c r="DD31" s="490"/>
      <c r="DE31" s="490"/>
      <c r="DF31" s="490"/>
      <c r="DG31" s="490"/>
      <c r="DH31" s="490"/>
      <c r="DI31" s="491"/>
      <c r="DJ31" s="489"/>
      <c r="DK31" s="490"/>
      <c r="DL31" s="490"/>
      <c r="DM31" s="490"/>
      <c r="DN31" s="490"/>
      <c r="DO31" s="490"/>
      <c r="DP31" s="490"/>
      <c r="DQ31" s="490"/>
      <c r="DR31" s="491"/>
      <c r="DS31" s="489"/>
      <c r="DT31" s="490"/>
      <c r="DU31" s="490"/>
      <c r="DV31" s="490"/>
      <c r="DW31" s="490"/>
      <c r="DX31" s="490"/>
      <c r="DY31" s="491"/>
      <c r="DZ31" s="489"/>
      <c r="EA31" s="490"/>
      <c r="EB31" s="490"/>
      <c r="EC31" s="490"/>
      <c r="ED31" s="490"/>
      <c r="EE31" s="491"/>
      <c r="EF31" s="489"/>
      <c r="EG31" s="490"/>
      <c r="EH31" s="490"/>
      <c r="EI31" s="490"/>
      <c r="EJ31" s="490"/>
      <c r="EK31" s="490"/>
      <c r="EL31" s="491"/>
      <c r="EM31" s="489"/>
      <c r="EN31" s="490"/>
      <c r="EO31" s="490"/>
      <c r="EP31" s="490"/>
      <c r="EQ31" s="490"/>
      <c r="ER31" s="491"/>
      <c r="ES31" s="489"/>
      <c r="ET31" s="490"/>
      <c r="EU31" s="490"/>
      <c r="EV31" s="490"/>
      <c r="EW31" s="490"/>
      <c r="EX31" s="491"/>
      <c r="EY31" s="489"/>
      <c r="EZ31" s="490"/>
      <c r="FA31" s="490"/>
      <c r="FB31" s="490"/>
      <c r="FC31" s="490"/>
      <c r="FD31" s="490"/>
      <c r="FE31" s="491"/>
      <c r="FF31" s="489"/>
      <c r="FG31" s="490"/>
      <c r="FH31" s="490"/>
      <c r="FI31" s="490"/>
      <c r="FJ31" s="490"/>
      <c r="FK31" s="491"/>
      <c r="FL31" s="486"/>
      <c r="FM31" s="487"/>
      <c r="FN31" s="487"/>
      <c r="FO31" s="487"/>
      <c r="FP31" s="487"/>
      <c r="FQ31" s="487"/>
      <c r="FR31" s="488"/>
      <c r="FS31" s="489"/>
      <c r="FT31" s="490"/>
      <c r="FU31" s="490"/>
      <c r="FV31" s="491"/>
      <c r="FW31" s="511"/>
      <c r="FX31" s="512"/>
      <c r="FY31" s="512"/>
      <c r="FZ31" s="513"/>
      <c r="GA31" s="511"/>
      <c r="GB31" s="512"/>
      <c r="GC31" s="512"/>
      <c r="GD31" s="512"/>
      <c r="GE31" s="512"/>
      <c r="GF31" s="512"/>
      <c r="GG31" s="513"/>
      <c r="GH31" s="489"/>
      <c r="GI31" s="490"/>
      <c r="GJ31" s="490"/>
      <c r="GK31" s="490"/>
      <c r="GL31" s="490"/>
      <c r="GM31" s="491"/>
      <c r="GN31" s="489"/>
      <c r="GO31" s="490"/>
      <c r="GP31" s="490"/>
      <c r="GQ31" s="490"/>
      <c r="GR31" s="490"/>
      <c r="GS31" s="491"/>
      <c r="GT31" s="489"/>
      <c r="GU31" s="490"/>
      <c r="GV31" s="490"/>
      <c r="GW31" s="490"/>
      <c r="GX31" s="490"/>
      <c r="GY31" s="490"/>
      <c r="GZ31" s="491"/>
      <c r="HA31" s="489"/>
      <c r="HB31" s="490"/>
      <c r="HC31" s="490"/>
      <c r="HD31" s="490"/>
      <c r="HE31" s="490"/>
      <c r="HF31" s="490"/>
      <c r="HG31" s="491"/>
      <c r="HH31" s="489"/>
      <c r="HI31" s="490"/>
      <c r="HJ31" s="490"/>
      <c r="HK31" s="490"/>
      <c r="HL31" s="490"/>
      <c r="HM31" s="490"/>
      <c r="HN31" s="491"/>
      <c r="HO31" s="489"/>
      <c r="HP31" s="490"/>
      <c r="HQ31" s="490"/>
      <c r="HR31" s="490"/>
      <c r="HS31" s="490"/>
      <c r="HT31" s="491"/>
      <c r="HU31" s="489"/>
      <c r="HV31" s="490"/>
      <c r="HW31" s="490"/>
      <c r="HX31" s="490"/>
      <c r="HY31" s="490"/>
      <c r="HZ31" s="490"/>
      <c r="IA31" s="491"/>
      <c r="IB31" s="526"/>
      <c r="IC31" s="527"/>
      <c r="ID31" s="527"/>
      <c r="IE31" s="527"/>
      <c r="IF31" s="527"/>
      <c r="IG31" s="527"/>
      <c r="IH31" s="527"/>
      <c r="II31" s="527"/>
      <c r="IJ31" s="528"/>
      <c r="IK31" s="489"/>
      <c r="IL31" s="490"/>
      <c r="IM31" s="490"/>
      <c r="IN31" s="490"/>
      <c r="IO31" s="490"/>
      <c r="IP31" s="490"/>
      <c r="IQ31" s="491"/>
      <c r="IR31" s="489"/>
      <c r="IS31" s="490"/>
      <c r="IT31" s="490"/>
      <c r="IU31" s="490"/>
      <c r="IV31" s="490"/>
    </row>
    <row r="32" spans="1:256" s="1" customFormat="1" ht="23.25" customHeight="1" hidden="1">
      <c r="A32" s="504" t="s">
        <v>78</v>
      </c>
      <c r="B32" s="505"/>
      <c r="C32" s="505"/>
      <c r="D32" s="505"/>
      <c r="E32" s="506"/>
      <c r="F32" s="507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9"/>
      <c r="AA32" s="489"/>
      <c r="AB32" s="490"/>
      <c r="AC32" s="490"/>
      <c r="AD32" s="490"/>
      <c r="AE32" s="490"/>
      <c r="AF32" s="491"/>
      <c r="AG32" s="489"/>
      <c r="AH32" s="490"/>
      <c r="AI32" s="490"/>
      <c r="AJ32" s="490"/>
      <c r="AK32" s="490"/>
      <c r="AL32" s="490"/>
      <c r="AM32" s="491"/>
      <c r="AN32" s="489"/>
      <c r="AO32" s="490"/>
      <c r="AP32" s="490"/>
      <c r="AQ32" s="490"/>
      <c r="AR32" s="490"/>
      <c r="AS32" s="490"/>
      <c r="AT32" s="491"/>
      <c r="AU32" s="489"/>
      <c r="AV32" s="490"/>
      <c r="AW32" s="490"/>
      <c r="AX32" s="490"/>
      <c r="AY32" s="490"/>
      <c r="AZ32" s="490"/>
      <c r="BA32" s="491"/>
      <c r="BB32" s="489"/>
      <c r="BC32" s="490"/>
      <c r="BD32" s="490"/>
      <c r="BE32" s="490"/>
      <c r="BF32" s="490"/>
      <c r="BG32" s="491"/>
      <c r="BH32" s="489"/>
      <c r="BI32" s="490"/>
      <c r="BJ32" s="490"/>
      <c r="BK32" s="490"/>
      <c r="BL32" s="490"/>
      <c r="BM32" s="490"/>
      <c r="BN32" s="491"/>
      <c r="BO32" s="489"/>
      <c r="BP32" s="490"/>
      <c r="BQ32" s="490"/>
      <c r="BR32" s="490"/>
      <c r="BS32" s="490"/>
      <c r="BT32" s="490"/>
      <c r="BU32" s="490"/>
      <c r="BV32" s="490"/>
      <c r="BW32" s="491"/>
      <c r="BX32" s="489"/>
      <c r="BY32" s="490"/>
      <c r="BZ32" s="490"/>
      <c r="CA32" s="490"/>
      <c r="CB32" s="490"/>
      <c r="CC32" s="490"/>
      <c r="CD32" s="491"/>
      <c r="CE32" s="489"/>
      <c r="CF32" s="490"/>
      <c r="CG32" s="490"/>
      <c r="CH32" s="490"/>
      <c r="CI32" s="490"/>
      <c r="CJ32" s="491"/>
      <c r="CK32" s="489"/>
      <c r="CL32" s="490"/>
      <c r="CM32" s="490"/>
      <c r="CN32" s="490"/>
      <c r="CO32" s="490"/>
      <c r="CP32" s="490"/>
      <c r="CQ32" s="491"/>
      <c r="CR32" s="489"/>
      <c r="CS32" s="490"/>
      <c r="CT32" s="490"/>
      <c r="CU32" s="490"/>
      <c r="CV32" s="490"/>
      <c r="CW32" s="490"/>
      <c r="CX32" s="490"/>
      <c r="CY32" s="490"/>
      <c r="CZ32" s="491"/>
      <c r="DA32" s="489"/>
      <c r="DB32" s="490"/>
      <c r="DC32" s="490"/>
      <c r="DD32" s="490"/>
      <c r="DE32" s="490"/>
      <c r="DF32" s="490"/>
      <c r="DG32" s="490"/>
      <c r="DH32" s="490"/>
      <c r="DI32" s="491"/>
      <c r="DJ32" s="489"/>
      <c r="DK32" s="490"/>
      <c r="DL32" s="490"/>
      <c r="DM32" s="490"/>
      <c r="DN32" s="490"/>
      <c r="DO32" s="490"/>
      <c r="DP32" s="490"/>
      <c r="DQ32" s="490"/>
      <c r="DR32" s="491"/>
      <c r="DS32" s="489"/>
      <c r="DT32" s="490"/>
      <c r="DU32" s="490"/>
      <c r="DV32" s="490"/>
      <c r="DW32" s="490"/>
      <c r="DX32" s="490"/>
      <c r="DY32" s="491"/>
      <c r="DZ32" s="489"/>
      <c r="EA32" s="490"/>
      <c r="EB32" s="490"/>
      <c r="EC32" s="490"/>
      <c r="ED32" s="490"/>
      <c r="EE32" s="491"/>
      <c r="EF32" s="489"/>
      <c r="EG32" s="490"/>
      <c r="EH32" s="490"/>
      <c r="EI32" s="490"/>
      <c r="EJ32" s="490"/>
      <c r="EK32" s="490"/>
      <c r="EL32" s="491"/>
      <c r="EM32" s="489"/>
      <c r="EN32" s="490"/>
      <c r="EO32" s="490"/>
      <c r="EP32" s="490"/>
      <c r="EQ32" s="490"/>
      <c r="ER32" s="491"/>
      <c r="ES32" s="489"/>
      <c r="ET32" s="490"/>
      <c r="EU32" s="490"/>
      <c r="EV32" s="490"/>
      <c r="EW32" s="490"/>
      <c r="EX32" s="491"/>
      <c r="EY32" s="489"/>
      <c r="EZ32" s="490"/>
      <c r="FA32" s="490"/>
      <c r="FB32" s="490"/>
      <c r="FC32" s="490"/>
      <c r="FD32" s="490"/>
      <c r="FE32" s="491"/>
      <c r="FF32" s="489"/>
      <c r="FG32" s="490"/>
      <c r="FH32" s="490"/>
      <c r="FI32" s="490"/>
      <c r="FJ32" s="490"/>
      <c r="FK32" s="491"/>
      <c r="FL32" s="511"/>
      <c r="FM32" s="512"/>
      <c r="FN32" s="512"/>
      <c r="FO32" s="512"/>
      <c r="FP32" s="512"/>
      <c r="FQ32" s="512"/>
      <c r="FR32" s="513"/>
      <c r="FS32" s="511"/>
      <c r="FT32" s="512"/>
      <c r="FU32" s="512"/>
      <c r="FV32" s="513"/>
      <c r="FW32" s="511"/>
      <c r="FX32" s="512"/>
      <c r="FY32" s="512"/>
      <c r="FZ32" s="513"/>
      <c r="GA32" s="511"/>
      <c r="GB32" s="512"/>
      <c r="GC32" s="512"/>
      <c r="GD32" s="512"/>
      <c r="GE32" s="512"/>
      <c r="GF32" s="512"/>
      <c r="GG32" s="513"/>
      <c r="GH32" s="511"/>
      <c r="GI32" s="512"/>
      <c r="GJ32" s="512"/>
      <c r="GK32" s="512"/>
      <c r="GL32" s="512"/>
      <c r="GM32" s="513"/>
      <c r="GN32" s="489"/>
      <c r="GO32" s="490"/>
      <c r="GP32" s="490"/>
      <c r="GQ32" s="490"/>
      <c r="GR32" s="490"/>
      <c r="GS32" s="491"/>
      <c r="GT32" s="489"/>
      <c r="GU32" s="490"/>
      <c r="GV32" s="490"/>
      <c r="GW32" s="490"/>
      <c r="GX32" s="490"/>
      <c r="GY32" s="490"/>
      <c r="GZ32" s="491"/>
      <c r="HA32" s="489"/>
      <c r="HB32" s="490"/>
      <c r="HC32" s="490"/>
      <c r="HD32" s="490"/>
      <c r="HE32" s="490"/>
      <c r="HF32" s="490"/>
      <c r="HG32" s="491"/>
      <c r="HH32" s="489"/>
      <c r="HI32" s="490"/>
      <c r="HJ32" s="490"/>
      <c r="HK32" s="490"/>
      <c r="HL32" s="490"/>
      <c r="HM32" s="490"/>
      <c r="HN32" s="491"/>
      <c r="HO32" s="489"/>
      <c r="HP32" s="490"/>
      <c r="HQ32" s="490"/>
      <c r="HR32" s="490"/>
      <c r="HS32" s="490"/>
      <c r="HT32" s="491"/>
      <c r="HU32" s="489"/>
      <c r="HV32" s="490"/>
      <c r="HW32" s="490"/>
      <c r="HX32" s="490"/>
      <c r="HY32" s="490"/>
      <c r="HZ32" s="490"/>
      <c r="IA32" s="491"/>
      <c r="IB32" s="489"/>
      <c r="IC32" s="490"/>
      <c r="ID32" s="490"/>
      <c r="IE32" s="490"/>
      <c r="IF32" s="490"/>
      <c r="IG32" s="490"/>
      <c r="IH32" s="490"/>
      <c r="II32" s="490"/>
      <c r="IJ32" s="491"/>
      <c r="IK32" s="489"/>
      <c r="IL32" s="490"/>
      <c r="IM32" s="490"/>
      <c r="IN32" s="490"/>
      <c r="IO32" s="490"/>
      <c r="IP32" s="490"/>
      <c r="IQ32" s="491"/>
      <c r="IR32" s="489"/>
      <c r="IS32" s="490"/>
      <c r="IT32" s="490"/>
      <c r="IU32" s="490"/>
      <c r="IV32" s="490"/>
    </row>
    <row r="33" spans="1:256" s="68" customFormat="1" ht="23.25" customHeight="1" hidden="1">
      <c r="A33" s="495" t="s">
        <v>216</v>
      </c>
      <c r="B33" s="496"/>
      <c r="C33" s="496"/>
      <c r="D33" s="496"/>
      <c r="E33" s="497"/>
      <c r="F33" s="498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500"/>
      <c r="AA33" s="483"/>
      <c r="AB33" s="484"/>
      <c r="AC33" s="484"/>
      <c r="AD33" s="484"/>
      <c r="AE33" s="484"/>
      <c r="AF33" s="485"/>
      <c r="AG33" s="483"/>
      <c r="AH33" s="484"/>
      <c r="AI33" s="484"/>
      <c r="AJ33" s="484"/>
      <c r="AK33" s="484"/>
      <c r="AL33" s="484"/>
      <c r="AM33" s="485"/>
      <c r="AN33" s="483"/>
      <c r="AO33" s="484"/>
      <c r="AP33" s="484"/>
      <c r="AQ33" s="484"/>
      <c r="AR33" s="484"/>
      <c r="AS33" s="484"/>
      <c r="AT33" s="485"/>
      <c r="AU33" s="483"/>
      <c r="AV33" s="484"/>
      <c r="AW33" s="484"/>
      <c r="AX33" s="484"/>
      <c r="AY33" s="484"/>
      <c r="AZ33" s="484"/>
      <c r="BA33" s="485"/>
      <c r="BB33" s="483"/>
      <c r="BC33" s="484"/>
      <c r="BD33" s="484"/>
      <c r="BE33" s="484"/>
      <c r="BF33" s="484"/>
      <c r="BG33" s="485"/>
      <c r="BH33" s="483"/>
      <c r="BI33" s="484"/>
      <c r="BJ33" s="484"/>
      <c r="BK33" s="484"/>
      <c r="BL33" s="484"/>
      <c r="BM33" s="484"/>
      <c r="BN33" s="485"/>
      <c r="BO33" s="483"/>
      <c r="BP33" s="484"/>
      <c r="BQ33" s="484"/>
      <c r="BR33" s="484"/>
      <c r="BS33" s="484"/>
      <c r="BT33" s="484"/>
      <c r="BU33" s="484"/>
      <c r="BV33" s="484"/>
      <c r="BW33" s="485"/>
      <c r="BX33" s="483"/>
      <c r="BY33" s="484"/>
      <c r="BZ33" s="484"/>
      <c r="CA33" s="484"/>
      <c r="CB33" s="484"/>
      <c r="CC33" s="484"/>
      <c r="CD33" s="485"/>
      <c r="CE33" s="483"/>
      <c r="CF33" s="484"/>
      <c r="CG33" s="484"/>
      <c r="CH33" s="484"/>
      <c r="CI33" s="484"/>
      <c r="CJ33" s="485"/>
      <c r="CK33" s="483"/>
      <c r="CL33" s="484"/>
      <c r="CM33" s="484"/>
      <c r="CN33" s="484"/>
      <c r="CO33" s="484"/>
      <c r="CP33" s="484"/>
      <c r="CQ33" s="485"/>
      <c r="CR33" s="483"/>
      <c r="CS33" s="484"/>
      <c r="CT33" s="484"/>
      <c r="CU33" s="484"/>
      <c r="CV33" s="484"/>
      <c r="CW33" s="484"/>
      <c r="CX33" s="484"/>
      <c r="CY33" s="484"/>
      <c r="CZ33" s="485"/>
      <c r="DA33" s="483"/>
      <c r="DB33" s="484"/>
      <c r="DC33" s="484"/>
      <c r="DD33" s="484"/>
      <c r="DE33" s="484"/>
      <c r="DF33" s="484"/>
      <c r="DG33" s="484"/>
      <c r="DH33" s="484"/>
      <c r="DI33" s="485"/>
      <c r="DJ33" s="483"/>
      <c r="DK33" s="484"/>
      <c r="DL33" s="484"/>
      <c r="DM33" s="484"/>
      <c r="DN33" s="484"/>
      <c r="DO33" s="484"/>
      <c r="DP33" s="484"/>
      <c r="DQ33" s="484"/>
      <c r="DR33" s="485"/>
      <c r="DS33" s="483"/>
      <c r="DT33" s="484"/>
      <c r="DU33" s="484"/>
      <c r="DV33" s="484"/>
      <c r="DW33" s="484"/>
      <c r="DX33" s="484"/>
      <c r="DY33" s="485"/>
      <c r="DZ33" s="483"/>
      <c r="EA33" s="484"/>
      <c r="EB33" s="484"/>
      <c r="EC33" s="484"/>
      <c r="ED33" s="484"/>
      <c r="EE33" s="485"/>
      <c r="EF33" s="483"/>
      <c r="EG33" s="484"/>
      <c r="EH33" s="484"/>
      <c r="EI33" s="484"/>
      <c r="EJ33" s="484"/>
      <c r="EK33" s="484"/>
      <c r="EL33" s="485"/>
      <c r="EM33" s="483"/>
      <c r="EN33" s="484"/>
      <c r="EO33" s="484"/>
      <c r="EP33" s="484"/>
      <c r="EQ33" s="484"/>
      <c r="ER33" s="485"/>
      <c r="ES33" s="483"/>
      <c r="ET33" s="484"/>
      <c r="EU33" s="484"/>
      <c r="EV33" s="484"/>
      <c r="EW33" s="484"/>
      <c r="EX33" s="485"/>
      <c r="EY33" s="483"/>
      <c r="EZ33" s="484"/>
      <c r="FA33" s="484"/>
      <c r="FB33" s="484"/>
      <c r="FC33" s="484"/>
      <c r="FD33" s="484"/>
      <c r="FE33" s="485"/>
      <c r="FF33" s="483"/>
      <c r="FG33" s="484"/>
      <c r="FH33" s="484"/>
      <c r="FI33" s="484"/>
      <c r="FJ33" s="484"/>
      <c r="FK33" s="485"/>
      <c r="FL33" s="486"/>
      <c r="FM33" s="487"/>
      <c r="FN33" s="487"/>
      <c r="FO33" s="487"/>
      <c r="FP33" s="487"/>
      <c r="FQ33" s="487"/>
      <c r="FR33" s="488"/>
      <c r="FS33" s="483"/>
      <c r="FT33" s="484"/>
      <c r="FU33" s="484"/>
      <c r="FV33" s="485"/>
      <c r="FW33" s="486"/>
      <c r="FX33" s="487"/>
      <c r="FY33" s="487"/>
      <c r="FZ33" s="488"/>
      <c r="GA33" s="486"/>
      <c r="GB33" s="487"/>
      <c r="GC33" s="487"/>
      <c r="GD33" s="487"/>
      <c r="GE33" s="487"/>
      <c r="GF33" s="487"/>
      <c r="GG33" s="488"/>
      <c r="GH33" s="486"/>
      <c r="GI33" s="487"/>
      <c r="GJ33" s="487"/>
      <c r="GK33" s="487"/>
      <c r="GL33" s="487"/>
      <c r="GM33" s="488"/>
      <c r="GN33" s="483"/>
      <c r="GO33" s="484"/>
      <c r="GP33" s="484"/>
      <c r="GQ33" s="484"/>
      <c r="GR33" s="484"/>
      <c r="GS33" s="485"/>
      <c r="GT33" s="483"/>
      <c r="GU33" s="484"/>
      <c r="GV33" s="484"/>
      <c r="GW33" s="484"/>
      <c r="GX33" s="484"/>
      <c r="GY33" s="484"/>
      <c r="GZ33" s="485"/>
      <c r="HA33" s="483"/>
      <c r="HB33" s="484"/>
      <c r="HC33" s="484"/>
      <c r="HD33" s="484"/>
      <c r="HE33" s="484"/>
      <c r="HF33" s="484"/>
      <c r="HG33" s="485"/>
      <c r="HH33" s="483"/>
      <c r="HI33" s="484"/>
      <c r="HJ33" s="484"/>
      <c r="HK33" s="484"/>
      <c r="HL33" s="484"/>
      <c r="HM33" s="484"/>
      <c r="HN33" s="485"/>
      <c r="HO33" s="483"/>
      <c r="HP33" s="484"/>
      <c r="HQ33" s="484"/>
      <c r="HR33" s="484"/>
      <c r="HS33" s="484"/>
      <c r="HT33" s="485"/>
      <c r="HU33" s="483"/>
      <c r="HV33" s="484"/>
      <c r="HW33" s="484"/>
      <c r="HX33" s="484"/>
      <c r="HY33" s="484"/>
      <c r="HZ33" s="484"/>
      <c r="IA33" s="485"/>
      <c r="IB33" s="483"/>
      <c r="IC33" s="484"/>
      <c r="ID33" s="484"/>
      <c r="IE33" s="484"/>
      <c r="IF33" s="484"/>
      <c r="IG33" s="484"/>
      <c r="IH33" s="484"/>
      <c r="II33" s="484"/>
      <c r="IJ33" s="485"/>
      <c r="IK33" s="483"/>
      <c r="IL33" s="484"/>
      <c r="IM33" s="484"/>
      <c r="IN33" s="484"/>
      <c r="IO33" s="484"/>
      <c r="IP33" s="484"/>
      <c r="IQ33" s="485"/>
      <c r="IR33" s="483"/>
      <c r="IS33" s="484"/>
      <c r="IT33" s="484"/>
      <c r="IU33" s="484"/>
      <c r="IV33" s="484"/>
    </row>
    <row r="34" spans="1:256" s="1" customFormat="1" ht="23.25" customHeight="1">
      <c r="A34" s="520" t="s">
        <v>40</v>
      </c>
      <c r="B34" s="521"/>
      <c r="C34" s="521"/>
      <c r="D34" s="521"/>
      <c r="E34" s="522"/>
      <c r="F34" s="523" t="s">
        <v>105</v>
      </c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5"/>
      <c r="AA34" s="489"/>
      <c r="AB34" s="490"/>
      <c r="AC34" s="490"/>
      <c r="AD34" s="490"/>
      <c r="AE34" s="490"/>
      <c r="AF34" s="491"/>
      <c r="AG34" s="489"/>
      <c r="AH34" s="490"/>
      <c r="AI34" s="490"/>
      <c r="AJ34" s="490"/>
      <c r="AK34" s="490"/>
      <c r="AL34" s="490"/>
      <c r="AM34" s="491"/>
      <c r="AN34" s="489"/>
      <c r="AO34" s="490"/>
      <c r="AP34" s="490"/>
      <c r="AQ34" s="490"/>
      <c r="AR34" s="490"/>
      <c r="AS34" s="490"/>
      <c r="AT34" s="491"/>
      <c r="AU34" s="489"/>
      <c r="AV34" s="490"/>
      <c r="AW34" s="490"/>
      <c r="AX34" s="490"/>
      <c r="AY34" s="490"/>
      <c r="AZ34" s="490"/>
      <c r="BA34" s="491"/>
      <c r="BB34" s="517"/>
      <c r="BC34" s="518"/>
      <c r="BD34" s="518"/>
      <c r="BE34" s="518"/>
      <c r="BF34" s="518"/>
      <c r="BG34" s="519"/>
      <c r="BH34" s="517"/>
      <c r="BI34" s="518"/>
      <c r="BJ34" s="518"/>
      <c r="BK34" s="518"/>
      <c r="BL34" s="518"/>
      <c r="BM34" s="518"/>
      <c r="BN34" s="519"/>
      <c r="BO34" s="517"/>
      <c r="BP34" s="518"/>
      <c r="BQ34" s="518"/>
      <c r="BR34" s="518"/>
      <c r="BS34" s="518"/>
      <c r="BT34" s="518"/>
      <c r="BU34" s="518"/>
      <c r="BV34" s="518"/>
      <c r="BW34" s="519"/>
      <c r="BX34" s="517"/>
      <c r="BY34" s="518"/>
      <c r="BZ34" s="518"/>
      <c r="CA34" s="518"/>
      <c r="CB34" s="518"/>
      <c r="CC34" s="518"/>
      <c r="CD34" s="519"/>
      <c r="CE34" s="517"/>
      <c r="CF34" s="518"/>
      <c r="CG34" s="518"/>
      <c r="CH34" s="518"/>
      <c r="CI34" s="518"/>
      <c r="CJ34" s="519"/>
      <c r="CK34" s="517"/>
      <c r="CL34" s="518"/>
      <c r="CM34" s="518"/>
      <c r="CN34" s="518"/>
      <c r="CO34" s="518"/>
      <c r="CP34" s="518"/>
      <c r="CQ34" s="519"/>
      <c r="CR34" s="517"/>
      <c r="CS34" s="518"/>
      <c r="CT34" s="518"/>
      <c r="CU34" s="518"/>
      <c r="CV34" s="518"/>
      <c r="CW34" s="518"/>
      <c r="CX34" s="518"/>
      <c r="CY34" s="518"/>
      <c r="CZ34" s="519"/>
      <c r="DA34" s="517"/>
      <c r="DB34" s="518"/>
      <c r="DC34" s="518"/>
      <c r="DD34" s="518"/>
      <c r="DE34" s="518"/>
      <c r="DF34" s="518"/>
      <c r="DG34" s="518"/>
      <c r="DH34" s="518"/>
      <c r="DI34" s="519"/>
      <c r="DJ34" s="517"/>
      <c r="DK34" s="518"/>
      <c r="DL34" s="518"/>
      <c r="DM34" s="518"/>
      <c r="DN34" s="518"/>
      <c r="DO34" s="518"/>
      <c r="DP34" s="518"/>
      <c r="DQ34" s="518"/>
      <c r="DR34" s="519"/>
      <c r="DS34" s="517"/>
      <c r="DT34" s="518"/>
      <c r="DU34" s="518"/>
      <c r="DV34" s="518"/>
      <c r="DW34" s="518"/>
      <c r="DX34" s="518"/>
      <c r="DY34" s="519"/>
      <c r="DZ34" s="517"/>
      <c r="EA34" s="518"/>
      <c r="EB34" s="518"/>
      <c r="EC34" s="518"/>
      <c r="ED34" s="518"/>
      <c r="EE34" s="519"/>
      <c r="EF34" s="517"/>
      <c r="EG34" s="518"/>
      <c r="EH34" s="518"/>
      <c r="EI34" s="518"/>
      <c r="EJ34" s="518"/>
      <c r="EK34" s="518"/>
      <c r="EL34" s="519"/>
      <c r="EM34" s="517"/>
      <c r="EN34" s="518"/>
      <c r="EO34" s="518"/>
      <c r="EP34" s="518"/>
      <c r="EQ34" s="518"/>
      <c r="ER34" s="519"/>
      <c r="ES34" s="517"/>
      <c r="ET34" s="518"/>
      <c r="EU34" s="518"/>
      <c r="EV34" s="518"/>
      <c r="EW34" s="518"/>
      <c r="EX34" s="519"/>
      <c r="EY34" s="517"/>
      <c r="EZ34" s="518"/>
      <c r="FA34" s="518"/>
      <c r="FB34" s="518"/>
      <c r="FC34" s="518"/>
      <c r="FD34" s="518"/>
      <c r="FE34" s="519"/>
      <c r="FF34" s="517"/>
      <c r="FG34" s="518"/>
      <c r="FH34" s="518"/>
      <c r="FI34" s="518"/>
      <c r="FJ34" s="518"/>
      <c r="FK34" s="519"/>
      <c r="FL34" s="514">
        <f>FL35</f>
        <v>0</v>
      </c>
      <c r="FM34" s="515"/>
      <c r="FN34" s="515"/>
      <c r="FO34" s="515"/>
      <c r="FP34" s="515"/>
      <c r="FQ34" s="515"/>
      <c r="FR34" s="516"/>
      <c r="FS34" s="489"/>
      <c r="FT34" s="490"/>
      <c r="FU34" s="490"/>
      <c r="FV34" s="491"/>
      <c r="FW34" s="489"/>
      <c r="FX34" s="490"/>
      <c r="FY34" s="490"/>
      <c r="FZ34" s="491"/>
      <c r="GA34" s="514">
        <f>GA35</f>
        <v>0</v>
      </c>
      <c r="GB34" s="518"/>
      <c r="GC34" s="518"/>
      <c r="GD34" s="518"/>
      <c r="GE34" s="518"/>
      <c r="GF34" s="518"/>
      <c r="GG34" s="519"/>
      <c r="GH34" s="511"/>
      <c r="GI34" s="512"/>
      <c r="GJ34" s="512"/>
      <c r="GK34" s="512"/>
      <c r="GL34" s="512"/>
      <c r="GM34" s="513"/>
      <c r="GN34" s="489"/>
      <c r="GO34" s="490"/>
      <c r="GP34" s="490"/>
      <c r="GQ34" s="490"/>
      <c r="GR34" s="490"/>
      <c r="GS34" s="491"/>
      <c r="GT34" s="489"/>
      <c r="GU34" s="490"/>
      <c r="GV34" s="490"/>
      <c r="GW34" s="490"/>
      <c r="GX34" s="490"/>
      <c r="GY34" s="490"/>
      <c r="GZ34" s="491"/>
      <c r="HA34" s="489"/>
      <c r="HB34" s="490"/>
      <c r="HC34" s="490"/>
      <c r="HD34" s="490"/>
      <c r="HE34" s="490"/>
      <c r="HF34" s="490"/>
      <c r="HG34" s="491"/>
      <c r="HH34" s="489"/>
      <c r="HI34" s="490"/>
      <c r="HJ34" s="490"/>
      <c r="HK34" s="490"/>
      <c r="HL34" s="490"/>
      <c r="HM34" s="490"/>
      <c r="HN34" s="491"/>
      <c r="HO34" s="489"/>
      <c r="HP34" s="490"/>
      <c r="HQ34" s="490"/>
      <c r="HR34" s="490"/>
      <c r="HS34" s="490"/>
      <c r="HT34" s="491"/>
      <c r="HU34" s="489"/>
      <c r="HV34" s="490"/>
      <c r="HW34" s="490"/>
      <c r="HX34" s="490"/>
      <c r="HY34" s="490"/>
      <c r="HZ34" s="490"/>
      <c r="IA34" s="491"/>
      <c r="IB34" s="489"/>
      <c r="IC34" s="490"/>
      <c r="ID34" s="490"/>
      <c r="IE34" s="490"/>
      <c r="IF34" s="490"/>
      <c r="IG34" s="490"/>
      <c r="IH34" s="490"/>
      <c r="II34" s="490"/>
      <c r="IJ34" s="491"/>
      <c r="IK34" s="489"/>
      <c r="IL34" s="490"/>
      <c r="IM34" s="490"/>
      <c r="IN34" s="490"/>
      <c r="IO34" s="490"/>
      <c r="IP34" s="490"/>
      <c r="IQ34" s="491"/>
      <c r="IR34" s="489"/>
      <c r="IS34" s="490"/>
      <c r="IT34" s="490"/>
      <c r="IU34" s="490"/>
      <c r="IV34" s="490"/>
    </row>
    <row r="35" spans="1:256" s="1" customFormat="1" ht="23.25" customHeight="1">
      <c r="A35" s="504" t="s">
        <v>217</v>
      </c>
      <c r="B35" s="505"/>
      <c r="C35" s="505"/>
      <c r="D35" s="505"/>
      <c r="E35" s="506"/>
      <c r="F35" s="507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9"/>
      <c r="AA35" s="489"/>
      <c r="AB35" s="490"/>
      <c r="AC35" s="490"/>
      <c r="AD35" s="490"/>
      <c r="AE35" s="490"/>
      <c r="AF35" s="491"/>
      <c r="AG35" s="489"/>
      <c r="AH35" s="490"/>
      <c r="AI35" s="490"/>
      <c r="AJ35" s="490"/>
      <c r="AK35" s="490"/>
      <c r="AL35" s="490"/>
      <c r="AM35" s="491"/>
      <c r="AN35" s="489"/>
      <c r="AO35" s="490"/>
      <c r="AP35" s="490"/>
      <c r="AQ35" s="490"/>
      <c r="AR35" s="490"/>
      <c r="AS35" s="490"/>
      <c r="AT35" s="491"/>
      <c r="AU35" s="489"/>
      <c r="AV35" s="490"/>
      <c r="AW35" s="490"/>
      <c r="AX35" s="490"/>
      <c r="AY35" s="490"/>
      <c r="AZ35" s="490"/>
      <c r="BA35" s="491"/>
      <c r="BB35" s="489"/>
      <c r="BC35" s="490"/>
      <c r="BD35" s="490"/>
      <c r="BE35" s="490"/>
      <c r="BF35" s="490"/>
      <c r="BG35" s="491"/>
      <c r="BH35" s="489"/>
      <c r="BI35" s="490"/>
      <c r="BJ35" s="490"/>
      <c r="BK35" s="490"/>
      <c r="BL35" s="490"/>
      <c r="BM35" s="490"/>
      <c r="BN35" s="491"/>
      <c r="BO35" s="489"/>
      <c r="BP35" s="490"/>
      <c r="BQ35" s="490"/>
      <c r="BR35" s="490"/>
      <c r="BS35" s="490"/>
      <c r="BT35" s="490"/>
      <c r="BU35" s="490"/>
      <c r="BV35" s="490"/>
      <c r="BW35" s="491"/>
      <c r="BX35" s="489"/>
      <c r="BY35" s="490"/>
      <c r="BZ35" s="490"/>
      <c r="CA35" s="490"/>
      <c r="CB35" s="490"/>
      <c r="CC35" s="490"/>
      <c r="CD35" s="491"/>
      <c r="CE35" s="489"/>
      <c r="CF35" s="490"/>
      <c r="CG35" s="490"/>
      <c r="CH35" s="490"/>
      <c r="CI35" s="490"/>
      <c r="CJ35" s="491"/>
      <c r="CK35" s="489"/>
      <c r="CL35" s="490"/>
      <c r="CM35" s="490"/>
      <c r="CN35" s="490"/>
      <c r="CO35" s="490"/>
      <c r="CP35" s="490"/>
      <c r="CQ35" s="491"/>
      <c r="CR35" s="489"/>
      <c r="CS35" s="490"/>
      <c r="CT35" s="490"/>
      <c r="CU35" s="490"/>
      <c r="CV35" s="490"/>
      <c r="CW35" s="490"/>
      <c r="CX35" s="490"/>
      <c r="CY35" s="490"/>
      <c r="CZ35" s="491"/>
      <c r="DA35" s="489"/>
      <c r="DB35" s="490"/>
      <c r="DC35" s="490"/>
      <c r="DD35" s="490"/>
      <c r="DE35" s="490"/>
      <c r="DF35" s="490"/>
      <c r="DG35" s="490"/>
      <c r="DH35" s="490"/>
      <c r="DI35" s="491"/>
      <c r="DJ35" s="489"/>
      <c r="DK35" s="490"/>
      <c r="DL35" s="490"/>
      <c r="DM35" s="490"/>
      <c r="DN35" s="490"/>
      <c r="DO35" s="490"/>
      <c r="DP35" s="490"/>
      <c r="DQ35" s="490"/>
      <c r="DR35" s="491"/>
      <c r="DS35" s="489"/>
      <c r="DT35" s="490"/>
      <c r="DU35" s="490"/>
      <c r="DV35" s="490"/>
      <c r="DW35" s="490"/>
      <c r="DX35" s="490"/>
      <c r="DY35" s="491"/>
      <c r="DZ35" s="489"/>
      <c r="EA35" s="490"/>
      <c r="EB35" s="490"/>
      <c r="EC35" s="490"/>
      <c r="ED35" s="490"/>
      <c r="EE35" s="491"/>
      <c r="EF35" s="489"/>
      <c r="EG35" s="490"/>
      <c r="EH35" s="490"/>
      <c r="EI35" s="490"/>
      <c r="EJ35" s="490"/>
      <c r="EK35" s="490"/>
      <c r="EL35" s="491"/>
      <c r="EM35" s="489"/>
      <c r="EN35" s="490"/>
      <c r="EO35" s="490"/>
      <c r="EP35" s="490"/>
      <c r="EQ35" s="490"/>
      <c r="ER35" s="491"/>
      <c r="ES35" s="489"/>
      <c r="ET35" s="490"/>
      <c r="EU35" s="490"/>
      <c r="EV35" s="490"/>
      <c r="EW35" s="490"/>
      <c r="EX35" s="491"/>
      <c r="EY35" s="489"/>
      <c r="EZ35" s="490"/>
      <c r="FA35" s="490"/>
      <c r="FB35" s="490"/>
      <c r="FC35" s="490"/>
      <c r="FD35" s="490"/>
      <c r="FE35" s="491"/>
      <c r="FF35" s="489"/>
      <c r="FG35" s="490"/>
      <c r="FH35" s="490"/>
      <c r="FI35" s="490"/>
      <c r="FJ35" s="490"/>
      <c r="FK35" s="491"/>
      <c r="FL35" s="511"/>
      <c r="FM35" s="512"/>
      <c r="FN35" s="512"/>
      <c r="FO35" s="512"/>
      <c r="FP35" s="512"/>
      <c r="FQ35" s="512"/>
      <c r="FR35" s="513"/>
      <c r="FS35" s="511"/>
      <c r="FT35" s="512"/>
      <c r="FU35" s="512"/>
      <c r="FV35" s="513"/>
      <c r="FW35" s="511"/>
      <c r="FX35" s="512"/>
      <c r="FY35" s="512"/>
      <c r="FZ35" s="513"/>
      <c r="GA35" s="511"/>
      <c r="GB35" s="512"/>
      <c r="GC35" s="512"/>
      <c r="GD35" s="512"/>
      <c r="GE35" s="512"/>
      <c r="GF35" s="512"/>
      <c r="GG35" s="513"/>
      <c r="GH35" s="489"/>
      <c r="GI35" s="490"/>
      <c r="GJ35" s="490"/>
      <c r="GK35" s="490"/>
      <c r="GL35" s="490"/>
      <c r="GM35" s="491"/>
      <c r="GN35" s="489"/>
      <c r="GO35" s="490"/>
      <c r="GP35" s="490"/>
      <c r="GQ35" s="490"/>
      <c r="GR35" s="490"/>
      <c r="GS35" s="491"/>
      <c r="GT35" s="489"/>
      <c r="GU35" s="490"/>
      <c r="GV35" s="490"/>
      <c r="GW35" s="490"/>
      <c r="GX35" s="490"/>
      <c r="GY35" s="490"/>
      <c r="GZ35" s="491"/>
      <c r="HA35" s="489"/>
      <c r="HB35" s="490"/>
      <c r="HC35" s="490"/>
      <c r="HD35" s="490"/>
      <c r="HE35" s="490"/>
      <c r="HF35" s="490"/>
      <c r="HG35" s="491"/>
      <c r="HH35" s="489"/>
      <c r="HI35" s="490"/>
      <c r="HJ35" s="490"/>
      <c r="HK35" s="490"/>
      <c r="HL35" s="490"/>
      <c r="HM35" s="490"/>
      <c r="HN35" s="491"/>
      <c r="HO35" s="489"/>
      <c r="HP35" s="490"/>
      <c r="HQ35" s="490"/>
      <c r="HR35" s="490"/>
      <c r="HS35" s="490"/>
      <c r="HT35" s="491"/>
      <c r="HU35" s="489"/>
      <c r="HV35" s="490"/>
      <c r="HW35" s="490"/>
      <c r="HX35" s="490"/>
      <c r="HY35" s="490"/>
      <c r="HZ35" s="490"/>
      <c r="IA35" s="491"/>
      <c r="IB35" s="489"/>
      <c r="IC35" s="490"/>
      <c r="ID35" s="490"/>
      <c r="IE35" s="490"/>
      <c r="IF35" s="490"/>
      <c r="IG35" s="490"/>
      <c r="IH35" s="490"/>
      <c r="II35" s="490"/>
      <c r="IJ35" s="491"/>
      <c r="IK35" s="489"/>
      <c r="IL35" s="490"/>
      <c r="IM35" s="490"/>
      <c r="IN35" s="490"/>
      <c r="IO35" s="490"/>
      <c r="IP35" s="490"/>
      <c r="IQ35" s="491"/>
      <c r="IR35" s="489"/>
      <c r="IS35" s="490"/>
      <c r="IT35" s="490"/>
      <c r="IU35" s="490"/>
      <c r="IV35" s="490"/>
    </row>
    <row r="36" spans="1:256" s="1" customFormat="1" ht="23.25" customHeight="1">
      <c r="A36" s="520" t="s">
        <v>41</v>
      </c>
      <c r="B36" s="521"/>
      <c r="C36" s="521"/>
      <c r="D36" s="521"/>
      <c r="E36" s="522"/>
      <c r="F36" s="523" t="s">
        <v>106</v>
      </c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5"/>
      <c r="AA36" s="489"/>
      <c r="AB36" s="490"/>
      <c r="AC36" s="490"/>
      <c r="AD36" s="490"/>
      <c r="AE36" s="490"/>
      <c r="AF36" s="491"/>
      <c r="AG36" s="489"/>
      <c r="AH36" s="490"/>
      <c r="AI36" s="490"/>
      <c r="AJ36" s="490"/>
      <c r="AK36" s="490"/>
      <c r="AL36" s="490"/>
      <c r="AM36" s="491"/>
      <c r="AN36" s="489"/>
      <c r="AO36" s="490"/>
      <c r="AP36" s="490"/>
      <c r="AQ36" s="490"/>
      <c r="AR36" s="490"/>
      <c r="AS36" s="490"/>
      <c r="AT36" s="491"/>
      <c r="AU36" s="489"/>
      <c r="AV36" s="490"/>
      <c r="AW36" s="490"/>
      <c r="AX36" s="490"/>
      <c r="AY36" s="490"/>
      <c r="AZ36" s="490"/>
      <c r="BA36" s="491"/>
      <c r="BB36" s="517"/>
      <c r="BC36" s="518"/>
      <c r="BD36" s="518"/>
      <c r="BE36" s="518"/>
      <c r="BF36" s="518"/>
      <c r="BG36" s="519"/>
      <c r="BH36" s="517"/>
      <c r="BI36" s="518"/>
      <c r="BJ36" s="518"/>
      <c r="BK36" s="518"/>
      <c r="BL36" s="518"/>
      <c r="BM36" s="518"/>
      <c r="BN36" s="519"/>
      <c r="BO36" s="517"/>
      <c r="BP36" s="518"/>
      <c r="BQ36" s="518"/>
      <c r="BR36" s="518"/>
      <c r="BS36" s="518"/>
      <c r="BT36" s="518"/>
      <c r="BU36" s="518"/>
      <c r="BV36" s="518"/>
      <c r="BW36" s="519"/>
      <c r="BX36" s="517"/>
      <c r="BY36" s="518"/>
      <c r="BZ36" s="518"/>
      <c r="CA36" s="518"/>
      <c r="CB36" s="518"/>
      <c r="CC36" s="518"/>
      <c r="CD36" s="519"/>
      <c r="CE36" s="517"/>
      <c r="CF36" s="518"/>
      <c r="CG36" s="518"/>
      <c r="CH36" s="518"/>
      <c r="CI36" s="518"/>
      <c r="CJ36" s="519"/>
      <c r="CK36" s="517"/>
      <c r="CL36" s="518"/>
      <c r="CM36" s="518"/>
      <c r="CN36" s="518"/>
      <c r="CO36" s="518"/>
      <c r="CP36" s="518"/>
      <c r="CQ36" s="519"/>
      <c r="CR36" s="517"/>
      <c r="CS36" s="518"/>
      <c r="CT36" s="518"/>
      <c r="CU36" s="518"/>
      <c r="CV36" s="518"/>
      <c r="CW36" s="518"/>
      <c r="CX36" s="518"/>
      <c r="CY36" s="518"/>
      <c r="CZ36" s="519"/>
      <c r="DA36" s="517"/>
      <c r="DB36" s="518"/>
      <c r="DC36" s="518"/>
      <c r="DD36" s="518"/>
      <c r="DE36" s="518"/>
      <c r="DF36" s="518"/>
      <c r="DG36" s="518"/>
      <c r="DH36" s="518"/>
      <c r="DI36" s="519"/>
      <c r="DJ36" s="517"/>
      <c r="DK36" s="518"/>
      <c r="DL36" s="518"/>
      <c r="DM36" s="518"/>
      <c r="DN36" s="518"/>
      <c r="DO36" s="518"/>
      <c r="DP36" s="518"/>
      <c r="DQ36" s="518"/>
      <c r="DR36" s="519"/>
      <c r="DS36" s="517"/>
      <c r="DT36" s="518"/>
      <c r="DU36" s="518"/>
      <c r="DV36" s="518"/>
      <c r="DW36" s="518"/>
      <c r="DX36" s="518"/>
      <c r="DY36" s="519"/>
      <c r="DZ36" s="517"/>
      <c r="EA36" s="518"/>
      <c r="EB36" s="518"/>
      <c r="EC36" s="518"/>
      <c r="ED36" s="518"/>
      <c r="EE36" s="519"/>
      <c r="EF36" s="517"/>
      <c r="EG36" s="518"/>
      <c r="EH36" s="518"/>
      <c r="EI36" s="518"/>
      <c r="EJ36" s="518"/>
      <c r="EK36" s="518"/>
      <c r="EL36" s="519"/>
      <c r="EM36" s="517"/>
      <c r="EN36" s="518"/>
      <c r="EO36" s="518"/>
      <c r="EP36" s="518"/>
      <c r="EQ36" s="518"/>
      <c r="ER36" s="519"/>
      <c r="ES36" s="517"/>
      <c r="ET36" s="518"/>
      <c r="EU36" s="518"/>
      <c r="EV36" s="518"/>
      <c r="EW36" s="518"/>
      <c r="EX36" s="519"/>
      <c r="EY36" s="517"/>
      <c r="EZ36" s="518"/>
      <c r="FA36" s="518"/>
      <c r="FB36" s="518"/>
      <c r="FC36" s="518"/>
      <c r="FD36" s="518"/>
      <c r="FE36" s="519"/>
      <c r="FF36" s="517"/>
      <c r="FG36" s="518"/>
      <c r="FH36" s="518"/>
      <c r="FI36" s="518"/>
      <c r="FJ36" s="518"/>
      <c r="FK36" s="519"/>
      <c r="FL36" s="514">
        <f>FL38+FL37</f>
        <v>0</v>
      </c>
      <c r="FM36" s="515"/>
      <c r="FN36" s="515"/>
      <c r="FO36" s="515"/>
      <c r="FP36" s="515"/>
      <c r="FQ36" s="515"/>
      <c r="FR36" s="516"/>
      <c r="FS36" s="514">
        <f>FS37+FS38</f>
        <v>0</v>
      </c>
      <c r="FT36" s="515"/>
      <c r="FU36" s="515"/>
      <c r="FV36" s="516"/>
      <c r="FW36" s="514"/>
      <c r="FX36" s="515"/>
      <c r="FY36" s="515"/>
      <c r="FZ36" s="516"/>
      <c r="GA36" s="514">
        <f>GA38</f>
        <v>0</v>
      </c>
      <c r="GB36" s="515"/>
      <c r="GC36" s="515"/>
      <c r="GD36" s="515"/>
      <c r="GE36" s="515"/>
      <c r="GF36" s="515"/>
      <c r="GG36" s="516"/>
      <c r="GH36" s="489"/>
      <c r="GI36" s="490"/>
      <c r="GJ36" s="490"/>
      <c r="GK36" s="490"/>
      <c r="GL36" s="490"/>
      <c r="GM36" s="491"/>
      <c r="GN36" s="489"/>
      <c r="GO36" s="490"/>
      <c r="GP36" s="490"/>
      <c r="GQ36" s="490"/>
      <c r="GR36" s="490"/>
      <c r="GS36" s="491"/>
      <c r="GT36" s="489"/>
      <c r="GU36" s="490"/>
      <c r="GV36" s="490"/>
      <c r="GW36" s="490"/>
      <c r="GX36" s="490"/>
      <c r="GY36" s="490"/>
      <c r="GZ36" s="491"/>
      <c r="HA36" s="489"/>
      <c r="HB36" s="490"/>
      <c r="HC36" s="490"/>
      <c r="HD36" s="490"/>
      <c r="HE36" s="490"/>
      <c r="HF36" s="490"/>
      <c r="HG36" s="491"/>
      <c r="HH36" s="489"/>
      <c r="HI36" s="490"/>
      <c r="HJ36" s="490"/>
      <c r="HK36" s="490"/>
      <c r="HL36" s="490"/>
      <c r="HM36" s="490"/>
      <c r="HN36" s="491"/>
      <c r="HO36" s="489"/>
      <c r="HP36" s="490"/>
      <c r="HQ36" s="490"/>
      <c r="HR36" s="490"/>
      <c r="HS36" s="490"/>
      <c r="HT36" s="491"/>
      <c r="HU36" s="489"/>
      <c r="HV36" s="490"/>
      <c r="HW36" s="490"/>
      <c r="HX36" s="490"/>
      <c r="HY36" s="490"/>
      <c r="HZ36" s="490"/>
      <c r="IA36" s="491"/>
      <c r="IB36" s="489"/>
      <c r="IC36" s="490"/>
      <c r="ID36" s="490"/>
      <c r="IE36" s="490"/>
      <c r="IF36" s="490"/>
      <c r="IG36" s="490"/>
      <c r="IH36" s="490"/>
      <c r="II36" s="490"/>
      <c r="IJ36" s="491"/>
      <c r="IK36" s="489"/>
      <c r="IL36" s="490"/>
      <c r="IM36" s="490"/>
      <c r="IN36" s="490"/>
      <c r="IO36" s="490"/>
      <c r="IP36" s="490"/>
      <c r="IQ36" s="491"/>
      <c r="IR36" s="489"/>
      <c r="IS36" s="490"/>
      <c r="IT36" s="490"/>
      <c r="IU36" s="490"/>
      <c r="IV36" s="490"/>
    </row>
    <row r="37" spans="1:256" s="1" customFormat="1" ht="23.25" customHeight="1" hidden="1">
      <c r="A37" s="504" t="s">
        <v>245</v>
      </c>
      <c r="B37" s="505"/>
      <c r="C37" s="505"/>
      <c r="D37" s="505"/>
      <c r="E37" s="506"/>
      <c r="F37" s="507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9"/>
      <c r="AA37" s="489"/>
      <c r="AB37" s="490"/>
      <c r="AC37" s="490"/>
      <c r="AD37" s="490"/>
      <c r="AE37" s="490"/>
      <c r="AF37" s="491"/>
      <c r="AG37" s="489"/>
      <c r="AH37" s="490"/>
      <c r="AI37" s="490"/>
      <c r="AJ37" s="490"/>
      <c r="AK37" s="490"/>
      <c r="AL37" s="490"/>
      <c r="AM37" s="491"/>
      <c r="AN37" s="489"/>
      <c r="AO37" s="490"/>
      <c r="AP37" s="490"/>
      <c r="AQ37" s="490"/>
      <c r="AR37" s="490"/>
      <c r="AS37" s="490"/>
      <c r="AT37" s="491"/>
      <c r="AU37" s="489"/>
      <c r="AV37" s="490"/>
      <c r="AW37" s="490"/>
      <c r="AX37" s="490"/>
      <c r="AY37" s="490"/>
      <c r="AZ37" s="490"/>
      <c r="BA37" s="491"/>
      <c r="BB37" s="489"/>
      <c r="BC37" s="490"/>
      <c r="BD37" s="490"/>
      <c r="BE37" s="490"/>
      <c r="BF37" s="490"/>
      <c r="BG37" s="491"/>
      <c r="BH37" s="489"/>
      <c r="BI37" s="490"/>
      <c r="BJ37" s="490"/>
      <c r="BK37" s="490"/>
      <c r="BL37" s="490"/>
      <c r="BM37" s="490"/>
      <c r="BN37" s="491"/>
      <c r="BO37" s="489"/>
      <c r="BP37" s="490"/>
      <c r="BQ37" s="490"/>
      <c r="BR37" s="490"/>
      <c r="BS37" s="490"/>
      <c r="BT37" s="490"/>
      <c r="BU37" s="490"/>
      <c r="BV37" s="490"/>
      <c r="BW37" s="491"/>
      <c r="BX37" s="489"/>
      <c r="BY37" s="490"/>
      <c r="BZ37" s="490"/>
      <c r="CA37" s="490"/>
      <c r="CB37" s="490"/>
      <c r="CC37" s="490"/>
      <c r="CD37" s="491"/>
      <c r="CE37" s="489"/>
      <c r="CF37" s="490"/>
      <c r="CG37" s="490"/>
      <c r="CH37" s="490"/>
      <c r="CI37" s="490"/>
      <c r="CJ37" s="491"/>
      <c r="CK37" s="489"/>
      <c r="CL37" s="490"/>
      <c r="CM37" s="490"/>
      <c r="CN37" s="490"/>
      <c r="CO37" s="490"/>
      <c r="CP37" s="490"/>
      <c r="CQ37" s="491"/>
      <c r="CR37" s="489"/>
      <c r="CS37" s="490"/>
      <c r="CT37" s="490"/>
      <c r="CU37" s="490"/>
      <c r="CV37" s="490"/>
      <c r="CW37" s="490"/>
      <c r="CX37" s="490"/>
      <c r="CY37" s="490"/>
      <c r="CZ37" s="491"/>
      <c r="DA37" s="489"/>
      <c r="DB37" s="490"/>
      <c r="DC37" s="490"/>
      <c r="DD37" s="490"/>
      <c r="DE37" s="490"/>
      <c r="DF37" s="490"/>
      <c r="DG37" s="490"/>
      <c r="DH37" s="490"/>
      <c r="DI37" s="491"/>
      <c r="DJ37" s="489"/>
      <c r="DK37" s="490"/>
      <c r="DL37" s="490"/>
      <c r="DM37" s="490"/>
      <c r="DN37" s="490"/>
      <c r="DO37" s="490"/>
      <c r="DP37" s="490"/>
      <c r="DQ37" s="490"/>
      <c r="DR37" s="491"/>
      <c r="DS37" s="489"/>
      <c r="DT37" s="490"/>
      <c r="DU37" s="490"/>
      <c r="DV37" s="490"/>
      <c r="DW37" s="490"/>
      <c r="DX37" s="490"/>
      <c r="DY37" s="491"/>
      <c r="DZ37" s="489"/>
      <c r="EA37" s="490"/>
      <c r="EB37" s="490"/>
      <c r="EC37" s="490"/>
      <c r="ED37" s="490"/>
      <c r="EE37" s="491"/>
      <c r="EF37" s="489"/>
      <c r="EG37" s="490"/>
      <c r="EH37" s="490"/>
      <c r="EI37" s="490"/>
      <c r="EJ37" s="490"/>
      <c r="EK37" s="490"/>
      <c r="EL37" s="491"/>
      <c r="EM37" s="489"/>
      <c r="EN37" s="490"/>
      <c r="EO37" s="490"/>
      <c r="EP37" s="490"/>
      <c r="EQ37" s="490"/>
      <c r="ER37" s="491"/>
      <c r="ES37" s="489"/>
      <c r="ET37" s="490"/>
      <c r="EU37" s="490"/>
      <c r="EV37" s="490"/>
      <c r="EW37" s="490"/>
      <c r="EX37" s="491"/>
      <c r="EY37" s="489"/>
      <c r="EZ37" s="490"/>
      <c r="FA37" s="490"/>
      <c r="FB37" s="490"/>
      <c r="FC37" s="490"/>
      <c r="FD37" s="490"/>
      <c r="FE37" s="491"/>
      <c r="FF37" s="489"/>
      <c r="FG37" s="490"/>
      <c r="FH37" s="490"/>
      <c r="FI37" s="490"/>
      <c r="FJ37" s="490"/>
      <c r="FK37" s="491"/>
      <c r="FL37" s="511"/>
      <c r="FM37" s="512"/>
      <c r="FN37" s="512"/>
      <c r="FO37" s="512"/>
      <c r="FP37" s="512"/>
      <c r="FQ37" s="512"/>
      <c r="FR37" s="513"/>
      <c r="FS37" s="511"/>
      <c r="FT37" s="512"/>
      <c r="FU37" s="512"/>
      <c r="FV37" s="513"/>
      <c r="FW37" s="511"/>
      <c r="FX37" s="512"/>
      <c r="FY37" s="512"/>
      <c r="FZ37" s="513"/>
      <c r="GA37" s="511"/>
      <c r="GB37" s="512"/>
      <c r="GC37" s="512"/>
      <c r="GD37" s="512"/>
      <c r="GE37" s="512"/>
      <c r="GF37" s="512"/>
      <c r="GG37" s="513"/>
      <c r="GH37" s="489"/>
      <c r="GI37" s="490"/>
      <c r="GJ37" s="490"/>
      <c r="GK37" s="490"/>
      <c r="GL37" s="490"/>
      <c r="GM37" s="491"/>
      <c r="GN37" s="489"/>
      <c r="GO37" s="490"/>
      <c r="GP37" s="490"/>
      <c r="GQ37" s="490"/>
      <c r="GR37" s="490"/>
      <c r="GS37" s="491"/>
      <c r="GT37" s="489"/>
      <c r="GU37" s="490"/>
      <c r="GV37" s="490"/>
      <c r="GW37" s="490"/>
      <c r="GX37" s="490"/>
      <c r="GY37" s="490"/>
      <c r="GZ37" s="491"/>
      <c r="HA37" s="489"/>
      <c r="HB37" s="490"/>
      <c r="HC37" s="490"/>
      <c r="HD37" s="490"/>
      <c r="HE37" s="490"/>
      <c r="HF37" s="490"/>
      <c r="HG37" s="491"/>
      <c r="HH37" s="489"/>
      <c r="HI37" s="490"/>
      <c r="HJ37" s="490"/>
      <c r="HK37" s="490"/>
      <c r="HL37" s="490"/>
      <c r="HM37" s="490"/>
      <c r="HN37" s="491"/>
      <c r="HO37" s="489"/>
      <c r="HP37" s="490"/>
      <c r="HQ37" s="490"/>
      <c r="HR37" s="490"/>
      <c r="HS37" s="490"/>
      <c r="HT37" s="491"/>
      <c r="HU37" s="489"/>
      <c r="HV37" s="490"/>
      <c r="HW37" s="490"/>
      <c r="HX37" s="490"/>
      <c r="HY37" s="490"/>
      <c r="HZ37" s="490"/>
      <c r="IA37" s="491"/>
      <c r="IB37" s="489"/>
      <c r="IC37" s="490"/>
      <c r="ID37" s="490"/>
      <c r="IE37" s="490"/>
      <c r="IF37" s="490"/>
      <c r="IG37" s="490"/>
      <c r="IH37" s="490"/>
      <c r="II37" s="490"/>
      <c r="IJ37" s="491"/>
      <c r="IK37" s="489"/>
      <c r="IL37" s="490"/>
      <c r="IM37" s="490"/>
      <c r="IN37" s="490"/>
      <c r="IO37" s="490"/>
      <c r="IP37" s="490"/>
      <c r="IQ37" s="491"/>
      <c r="IR37" s="489"/>
      <c r="IS37" s="490"/>
      <c r="IT37" s="490"/>
      <c r="IU37" s="490"/>
      <c r="IV37" s="490"/>
    </row>
    <row r="38" spans="1:256" s="1" customFormat="1" ht="28.5" customHeight="1" hidden="1">
      <c r="A38" s="504" t="s">
        <v>246</v>
      </c>
      <c r="B38" s="505"/>
      <c r="C38" s="505"/>
      <c r="D38" s="505"/>
      <c r="E38" s="506"/>
      <c r="F38" s="507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9"/>
      <c r="AA38" s="489"/>
      <c r="AB38" s="490"/>
      <c r="AC38" s="490"/>
      <c r="AD38" s="490"/>
      <c r="AE38" s="490"/>
      <c r="AF38" s="491"/>
      <c r="AG38" s="489"/>
      <c r="AH38" s="490"/>
      <c r="AI38" s="490"/>
      <c r="AJ38" s="490"/>
      <c r="AK38" s="490"/>
      <c r="AL38" s="490"/>
      <c r="AM38" s="491"/>
      <c r="AN38" s="489"/>
      <c r="AO38" s="490"/>
      <c r="AP38" s="490"/>
      <c r="AQ38" s="490"/>
      <c r="AR38" s="490"/>
      <c r="AS38" s="490"/>
      <c r="AT38" s="491"/>
      <c r="AU38" s="489"/>
      <c r="AV38" s="490"/>
      <c r="AW38" s="490"/>
      <c r="AX38" s="490"/>
      <c r="AY38" s="490"/>
      <c r="AZ38" s="490"/>
      <c r="BA38" s="491"/>
      <c r="BB38" s="489"/>
      <c r="BC38" s="490"/>
      <c r="BD38" s="490"/>
      <c r="BE38" s="490"/>
      <c r="BF38" s="490"/>
      <c r="BG38" s="491"/>
      <c r="BH38" s="489"/>
      <c r="BI38" s="490"/>
      <c r="BJ38" s="490"/>
      <c r="BK38" s="490"/>
      <c r="BL38" s="490"/>
      <c r="BM38" s="490"/>
      <c r="BN38" s="491"/>
      <c r="BO38" s="489"/>
      <c r="BP38" s="490"/>
      <c r="BQ38" s="490"/>
      <c r="BR38" s="490"/>
      <c r="BS38" s="490"/>
      <c r="BT38" s="490"/>
      <c r="BU38" s="490"/>
      <c r="BV38" s="490"/>
      <c r="BW38" s="491"/>
      <c r="BX38" s="489"/>
      <c r="BY38" s="490"/>
      <c r="BZ38" s="490"/>
      <c r="CA38" s="490"/>
      <c r="CB38" s="490"/>
      <c r="CC38" s="490"/>
      <c r="CD38" s="491"/>
      <c r="CE38" s="489"/>
      <c r="CF38" s="490"/>
      <c r="CG38" s="490"/>
      <c r="CH38" s="490"/>
      <c r="CI38" s="490"/>
      <c r="CJ38" s="491"/>
      <c r="CK38" s="489"/>
      <c r="CL38" s="490"/>
      <c r="CM38" s="490"/>
      <c r="CN38" s="490"/>
      <c r="CO38" s="490"/>
      <c r="CP38" s="490"/>
      <c r="CQ38" s="491"/>
      <c r="CR38" s="489"/>
      <c r="CS38" s="490"/>
      <c r="CT38" s="490"/>
      <c r="CU38" s="490"/>
      <c r="CV38" s="490"/>
      <c r="CW38" s="490"/>
      <c r="CX38" s="490"/>
      <c r="CY38" s="490"/>
      <c r="CZ38" s="491"/>
      <c r="DA38" s="489"/>
      <c r="DB38" s="490"/>
      <c r="DC38" s="490"/>
      <c r="DD38" s="490"/>
      <c r="DE38" s="490"/>
      <c r="DF38" s="490"/>
      <c r="DG38" s="490"/>
      <c r="DH38" s="490"/>
      <c r="DI38" s="491"/>
      <c r="DJ38" s="489"/>
      <c r="DK38" s="490"/>
      <c r="DL38" s="490"/>
      <c r="DM38" s="490"/>
      <c r="DN38" s="490"/>
      <c r="DO38" s="490"/>
      <c r="DP38" s="490"/>
      <c r="DQ38" s="490"/>
      <c r="DR38" s="491"/>
      <c r="DS38" s="489"/>
      <c r="DT38" s="490"/>
      <c r="DU38" s="490"/>
      <c r="DV38" s="490"/>
      <c r="DW38" s="490"/>
      <c r="DX38" s="490"/>
      <c r="DY38" s="491"/>
      <c r="DZ38" s="489"/>
      <c r="EA38" s="490"/>
      <c r="EB38" s="490"/>
      <c r="EC38" s="490"/>
      <c r="ED38" s="490"/>
      <c r="EE38" s="491"/>
      <c r="EF38" s="489"/>
      <c r="EG38" s="490"/>
      <c r="EH38" s="490"/>
      <c r="EI38" s="490"/>
      <c r="EJ38" s="490"/>
      <c r="EK38" s="490"/>
      <c r="EL38" s="491"/>
      <c r="EM38" s="489"/>
      <c r="EN38" s="490"/>
      <c r="EO38" s="490"/>
      <c r="EP38" s="490"/>
      <c r="EQ38" s="490"/>
      <c r="ER38" s="491"/>
      <c r="ES38" s="489"/>
      <c r="ET38" s="490"/>
      <c r="EU38" s="490"/>
      <c r="EV38" s="490"/>
      <c r="EW38" s="490"/>
      <c r="EX38" s="491"/>
      <c r="EY38" s="489"/>
      <c r="EZ38" s="490"/>
      <c r="FA38" s="490"/>
      <c r="FB38" s="490"/>
      <c r="FC38" s="490"/>
      <c r="FD38" s="490"/>
      <c r="FE38" s="491"/>
      <c r="FF38" s="489"/>
      <c r="FG38" s="490"/>
      <c r="FH38" s="490"/>
      <c r="FI38" s="490"/>
      <c r="FJ38" s="490"/>
      <c r="FK38" s="491"/>
      <c r="FL38" s="511"/>
      <c r="FM38" s="512"/>
      <c r="FN38" s="512"/>
      <c r="FO38" s="512"/>
      <c r="FP38" s="512"/>
      <c r="FQ38" s="512"/>
      <c r="FR38" s="513"/>
      <c r="FS38" s="511"/>
      <c r="FT38" s="512"/>
      <c r="FU38" s="512"/>
      <c r="FV38" s="513"/>
      <c r="FW38" s="511"/>
      <c r="FX38" s="512"/>
      <c r="FY38" s="512"/>
      <c r="FZ38" s="513"/>
      <c r="GA38" s="511"/>
      <c r="GB38" s="512"/>
      <c r="GC38" s="512"/>
      <c r="GD38" s="512"/>
      <c r="GE38" s="512"/>
      <c r="GF38" s="512"/>
      <c r="GG38" s="513"/>
      <c r="GH38" s="489"/>
      <c r="GI38" s="490"/>
      <c r="GJ38" s="490"/>
      <c r="GK38" s="490"/>
      <c r="GL38" s="490"/>
      <c r="GM38" s="491"/>
      <c r="GN38" s="489"/>
      <c r="GO38" s="490"/>
      <c r="GP38" s="490"/>
      <c r="GQ38" s="490"/>
      <c r="GR38" s="490"/>
      <c r="GS38" s="491"/>
      <c r="GT38" s="489"/>
      <c r="GU38" s="490"/>
      <c r="GV38" s="490"/>
      <c r="GW38" s="490"/>
      <c r="GX38" s="490"/>
      <c r="GY38" s="490"/>
      <c r="GZ38" s="491"/>
      <c r="HA38" s="489"/>
      <c r="HB38" s="490"/>
      <c r="HC38" s="490"/>
      <c r="HD38" s="490"/>
      <c r="HE38" s="490"/>
      <c r="HF38" s="490"/>
      <c r="HG38" s="491"/>
      <c r="HH38" s="489"/>
      <c r="HI38" s="490"/>
      <c r="HJ38" s="490"/>
      <c r="HK38" s="490"/>
      <c r="HL38" s="490"/>
      <c r="HM38" s="490"/>
      <c r="HN38" s="491"/>
      <c r="HO38" s="489"/>
      <c r="HP38" s="490"/>
      <c r="HQ38" s="490"/>
      <c r="HR38" s="490"/>
      <c r="HS38" s="490"/>
      <c r="HT38" s="491"/>
      <c r="HU38" s="489"/>
      <c r="HV38" s="490"/>
      <c r="HW38" s="490"/>
      <c r="HX38" s="490"/>
      <c r="HY38" s="490"/>
      <c r="HZ38" s="490"/>
      <c r="IA38" s="491"/>
      <c r="IB38" s="489"/>
      <c r="IC38" s="490"/>
      <c r="ID38" s="490"/>
      <c r="IE38" s="490"/>
      <c r="IF38" s="490"/>
      <c r="IG38" s="490"/>
      <c r="IH38" s="490"/>
      <c r="II38" s="490"/>
      <c r="IJ38" s="491"/>
      <c r="IK38" s="489"/>
      <c r="IL38" s="490"/>
      <c r="IM38" s="490"/>
      <c r="IN38" s="490"/>
      <c r="IO38" s="490"/>
      <c r="IP38" s="490"/>
      <c r="IQ38" s="491"/>
      <c r="IR38" s="489"/>
      <c r="IS38" s="490"/>
      <c r="IT38" s="490"/>
      <c r="IU38" s="490"/>
      <c r="IV38" s="490"/>
    </row>
    <row r="39" spans="9:10" s="58" customFormat="1" ht="9.75">
      <c r="I39" s="59" t="s">
        <v>48</v>
      </c>
      <c r="J39" s="58" t="s">
        <v>107</v>
      </c>
    </row>
    <row r="40" spans="8:10" s="58" customFormat="1" ht="9.75">
      <c r="H40" s="59"/>
      <c r="I40" s="59" t="s">
        <v>49</v>
      </c>
      <c r="J40" s="58" t="s">
        <v>108</v>
      </c>
    </row>
    <row r="41" spans="8:9" s="36" customFormat="1" ht="9.75" hidden="1">
      <c r="H41" s="37"/>
      <c r="I41" s="37"/>
    </row>
    <row r="43" spans="1:174" ht="11.25">
      <c r="A43" s="510" t="s">
        <v>204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0"/>
      <c r="CE43" s="510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0"/>
      <c r="CQ43" s="510"/>
      <c r="CR43" s="510"/>
      <c r="CS43" s="510"/>
      <c r="CT43" s="510"/>
      <c r="CU43" s="510"/>
      <c r="CV43" s="510"/>
      <c r="CW43" s="510"/>
      <c r="CX43" s="510"/>
      <c r="CY43" s="510"/>
      <c r="CZ43" s="510"/>
      <c r="DA43" s="510"/>
      <c r="DB43" s="510"/>
      <c r="DC43" s="510"/>
      <c r="DD43" s="510"/>
      <c r="DE43" s="510"/>
      <c r="DF43" s="510"/>
      <c r="DG43" s="510"/>
      <c r="DH43" s="510"/>
      <c r="DI43" s="510"/>
      <c r="DJ43" s="510"/>
      <c r="DK43" s="510"/>
      <c r="DL43" s="510"/>
      <c r="DM43" s="510"/>
      <c r="DN43" s="510"/>
      <c r="DO43" s="510"/>
      <c r="DP43" s="510"/>
      <c r="DQ43" s="510"/>
      <c r="DR43" s="510"/>
      <c r="DS43" s="510"/>
      <c r="DT43" s="510"/>
      <c r="DU43" s="510"/>
      <c r="DV43" s="510"/>
      <c r="DW43" s="510"/>
      <c r="DX43" s="510"/>
      <c r="DY43" s="510"/>
      <c r="DZ43" s="510"/>
      <c r="EA43" s="510"/>
      <c r="EB43" s="510"/>
      <c r="EC43" s="510"/>
      <c r="ED43" s="510"/>
      <c r="EE43" s="510"/>
      <c r="EF43" s="510"/>
      <c r="EG43" s="510"/>
      <c r="EH43" s="510"/>
      <c r="EI43" s="510"/>
      <c r="EJ43" s="510"/>
      <c r="EK43" s="510"/>
      <c r="EL43" s="510"/>
      <c r="EM43" s="510"/>
      <c r="EN43" s="510"/>
      <c r="EO43" s="510"/>
      <c r="EP43" s="510"/>
      <c r="EQ43" s="510"/>
      <c r="ER43" s="510"/>
      <c r="ES43" s="510"/>
      <c r="ET43" s="510"/>
      <c r="EU43" s="510"/>
      <c r="EV43" s="510"/>
      <c r="EW43" s="510"/>
      <c r="EX43" s="510"/>
      <c r="EY43" s="510"/>
      <c r="EZ43" s="510"/>
      <c r="FA43" s="510"/>
      <c r="FB43" s="510"/>
      <c r="FC43" s="510"/>
      <c r="FD43" s="510"/>
      <c r="FE43" s="510"/>
      <c r="FF43" s="510"/>
      <c r="FG43" s="510"/>
      <c r="FH43" s="510"/>
      <c r="FI43" s="510"/>
      <c r="FJ43" s="510"/>
      <c r="FK43" s="510"/>
      <c r="FL43" s="510"/>
      <c r="FM43" s="510"/>
      <c r="FN43" s="510"/>
      <c r="FO43" s="510"/>
      <c r="FP43" s="510"/>
      <c r="FQ43" s="510"/>
      <c r="FR43" s="510"/>
    </row>
  </sheetData>
  <sheetProtection/>
  <mergeCells count="870">
    <mergeCell ref="A2:IV2"/>
    <mergeCell ref="A13:E15"/>
    <mergeCell ref="F13:Z15"/>
    <mergeCell ref="AA13:FK13"/>
    <mergeCell ref="FL13:GM14"/>
    <mergeCell ref="GN13:IV13"/>
    <mergeCell ref="AA14:BA14"/>
    <mergeCell ref="BB14:CD14"/>
    <mergeCell ref="CE14:DR14"/>
    <mergeCell ref="DS14:DY15"/>
    <mergeCell ref="DZ14:FE14"/>
    <mergeCell ref="DA15:DI15"/>
    <mergeCell ref="DJ15:DR15"/>
    <mergeCell ref="DZ15:EE15"/>
    <mergeCell ref="EF15:EL15"/>
    <mergeCell ref="EM15:ER15"/>
    <mergeCell ref="ES15:EX15"/>
    <mergeCell ref="BH15:BN15"/>
    <mergeCell ref="CR15:CZ15"/>
    <mergeCell ref="HA15:HG15"/>
    <mergeCell ref="HH15:HN15"/>
    <mergeCell ref="HO15:HT15"/>
    <mergeCell ref="HU15:IA15"/>
    <mergeCell ref="EY15:FE15"/>
    <mergeCell ref="FL15:FR15"/>
    <mergeCell ref="FS15:FV15"/>
    <mergeCell ref="FW15:FZ15"/>
    <mergeCell ref="GA15:GG15"/>
    <mergeCell ref="GH15:GM15"/>
    <mergeCell ref="FF14:FK15"/>
    <mergeCell ref="GN14:HN14"/>
    <mergeCell ref="HO14:IQ14"/>
    <mergeCell ref="IR14:IV14"/>
    <mergeCell ref="AA15:AF15"/>
    <mergeCell ref="AG15:AM15"/>
    <mergeCell ref="AN15:AT15"/>
    <mergeCell ref="AU15:BA15"/>
    <mergeCell ref="BB15:BG15"/>
    <mergeCell ref="EF16:EL16"/>
    <mergeCell ref="EM16:ER16"/>
    <mergeCell ref="ES16:EX16"/>
    <mergeCell ref="EY16:FE16"/>
    <mergeCell ref="BX16:CD16"/>
    <mergeCell ref="CE16:CJ16"/>
    <mergeCell ref="CK16:CQ16"/>
    <mergeCell ref="CR16:CZ16"/>
    <mergeCell ref="DA16:DI16"/>
    <mergeCell ref="DJ16:DR16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IB15:IJ15"/>
    <mergeCell ref="IK15:IQ15"/>
    <mergeCell ref="IR15:IV15"/>
    <mergeCell ref="GN15:GS15"/>
    <mergeCell ref="GT15:GZ15"/>
    <mergeCell ref="BO15:BW15"/>
    <mergeCell ref="BX15:CD15"/>
    <mergeCell ref="CE15:CJ15"/>
    <mergeCell ref="CK15:CQ15"/>
    <mergeCell ref="CR17:CZ17"/>
    <mergeCell ref="DA17:DI17"/>
    <mergeCell ref="A17:E17"/>
    <mergeCell ref="F17:Z17"/>
    <mergeCell ref="AA17:AF17"/>
    <mergeCell ref="AG17:AM17"/>
    <mergeCell ref="AN17:AT17"/>
    <mergeCell ref="AU17:BA17"/>
    <mergeCell ref="BB17:BG17"/>
    <mergeCell ref="BH17:BN17"/>
    <mergeCell ref="IB16:IJ16"/>
    <mergeCell ref="IK16:IQ16"/>
    <mergeCell ref="IR16:IV16"/>
    <mergeCell ref="GN16:GS16"/>
    <mergeCell ref="GT16:GZ16"/>
    <mergeCell ref="HA16:HG16"/>
    <mergeCell ref="HH16:HN16"/>
    <mergeCell ref="HO16:HT16"/>
    <mergeCell ref="HU16:IA16"/>
    <mergeCell ref="FF16:FK16"/>
    <mergeCell ref="FL16:FR16"/>
    <mergeCell ref="FS16:FV16"/>
    <mergeCell ref="FW16:FZ16"/>
    <mergeCell ref="GA16:GG16"/>
    <mergeCell ref="GH16:GM16"/>
    <mergeCell ref="DS16:DY16"/>
    <mergeCell ref="DZ16:EE16"/>
    <mergeCell ref="A18:E18"/>
    <mergeCell ref="F18:Z18"/>
    <mergeCell ref="AA18:AF18"/>
    <mergeCell ref="AG18:AM18"/>
    <mergeCell ref="AN18:AT18"/>
    <mergeCell ref="AU18:BA18"/>
    <mergeCell ref="BB18:BG18"/>
    <mergeCell ref="HU17:IA17"/>
    <mergeCell ref="IB17:IJ17"/>
    <mergeCell ref="IK17:IQ17"/>
    <mergeCell ref="IR17:IV17"/>
    <mergeCell ref="GH17:GM17"/>
    <mergeCell ref="GN17:GS17"/>
    <mergeCell ref="GT17:GZ17"/>
    <mergeCell ref="HA17:HG17"/>
    <mergeCell ref="HH17:HN17"/>
    <mergeCell ref="HO17:HT17"/>
    <mergeCell ref="DJ17:DR17"/>
    <mergeCell ref="DS17:DY17"/>
    <mergeCell ref="FL17:FR17"/>
    <mergeCell ref="FS17:FV17"/>
    <mergeCell ref="FW17:FZ17"/>
    <mergeCell ref="GA17:GG17"/>
    <mergeCell ref="BO17:BW17"/>
    <mergeCell ref="BX17:CD17"/>
    <mergeCell ref="CE17:CJ17"/>
    <mergeCell ref="CK17:CQ17"/>
    <mergeCell ref="A19:E19"/>
    <mergeCell ref="F19:Z19"/>
    <mergeCell ref="AA19:AF19"/>
    <mergeCell ref="AG19:AM19"/>
    <mergeCell ref="AN19:AT19"/>
    <mergeCell ref="AU19:BA19"/>
    <mergeCell ref="HO18:HT18"/>
    <mergeCell ref="HU18:IA18"/>
    <mergeCell ref="IB18:IJ18"/>
    <mergeCell ref="IK18:IQ18"/>
    <mergeCell ref="IR18:IV18"/>
    <mergeCell ref="GA18:GG18"/>
    <mergeCell ref="GH18:GM18"/>
    <mergeCell ref="GN18:GS18"/>
    <mergeCell ref="GT18:GZ18"/>
    <mergeCell ref="HA18:HG18"/>
    <mergeCell ref="HH18:HN18"/>
    <mergeCell ref="ES18:EX18"/>
    <mergeCell ref="EY18:FE18"/>
    <mergeCell ref="FF18:FK18"/>
    <mergeCell ref="FL18:FR18"/>
    <mergeCell ref="FS18:FV18"/>
    <mergeCell ref="BB19:BG19"/>
    <mergeCell ref="BH19:BN19"/>
    <mergeCell ref="BO19:BW19"/>
    <mergeCell ref="BX19:CD19"/>
    <mergeCell ref="CE19:CJ19"/>
    <mergeCell ref="CK19:CQ19"/>
    <mergeCell ref="FW18:FZ18"/>
    <mergeCell ref="DA18:DI18"/>
    <mergeCell ref="DJ18:DR18"/>
    <mergeCell ref="DS18:DY18"/>
    <mergeCell ref="DZ18:EE18"/>
    <mergeCell ref="EF18:EL18"/>
    <mergeCell ref="EM18:ER18"/>
    <mergeCell ref="BH18:BN18"/>
    <mergeCell ref="BO18:BW18"/>
    <mergeCell ref="BX18:CD18"/>
    <mergeCell ref="CE18:CJ18"/>
    <mergeCell ref="CK18:CQ18"/>
    <mergeCell ref="CR18:CZ18"/>
    <mergeCell ref="EY19:FE19"/>
    <mergeCell ref="FF19:FK19"/>
    <mergeCell ref="A21:E21"/>
    <mergeCell ref="F21:Z21"/>
    <mergeCell ref="AA21:AF21"/>
    <mergeCell ref="AG21:AM21"/>
    <mergeCell ref="AN21:AT21"/>
    <mergeCell ref="HH19:HN19"/>
    <mergeCell ref="HO19:HT19"/>
    <mergeCell ref="HU19:IA19"/>
    <mergeCell ref="IB19:IJ19"/>
    <mergeCell ref="IK19:IQ19"/>
    <mergeCell ref="IR19:IV19"/>
    <mergeCell ref="FW19:FZ19"/>
    <mergeCell ref="GA19:GG19"/>
    <mergeCell ref="GH19:GM19"/>
    <mergeCell ref="GN19:GS19"/>
    <mergeCell ref="GT19:GZ19"/>
    <mergeCell ref="HA19:HG19"/>
    <mergeCell ref="EM19:ER19"/>
    <mergeCell ref="ES19:EX19"/>
    <mergeCell ref="CK21:CQ21"/>
    <mergeCell ref="FL19:FR19"/>
    <mergeCell ref="FS19:FV19"/>
    <mergeCell ref="CR19:CZ19"/>
    <mergeCell ref="DA19:DI19"/>
    <mergeCell ref="DJ19:DR19"/>
    <mergeCell ref="DS19:DY19"/>
    <mergeCell ref="DZ19:EE19"/>
    <mergeCell ref="EF19:EL19"/>
    <mergeCell ref="HO21:HT21"/>
    <mergeCell ref="HU21:IA21"/>
    <mergeCell ref="IB21:IJ21"/>
    <mergeCell ref="IK21:IQ21"/>
    <mergeCell ref="ES21:EX21"/>
    <mergeCell ref="EY21:FE21"/>
    <mergeCell ref="FF21:FK21"/>
    <mergeCell ref="FL21:FR21"/>
    <mergeCell ref="DZ22:EE22"/>
    <mergeCell ref="EF22:EL22"/>
    <mergeCell ref="GN20:GS20"/>
    <mergeCell ref="GT20:GZ20"/>
    <mergeCell ref="HA20:HG20"/>
    <mergeCell ref="HH20:HN20"/>
    <mergeCell ref="HO20:HT20"/>
    <mergeCell ref="HU20:IA20"/>
    <mergeCell ref="IB20:IJ20"/>
    <mergeCell ref="IK20:IQ20"/>
    <mergeCell ref="IR20:IV20"/>
    <mergeCell ref="EM20:ER20"/>
    <mergeCell ref="ES20:EX20"/>
    <mergeCell ref="EY20:FE20"/>
    <mergeCell ref="FF20:FK20"/>
    <mergeCell ref="FL20:FR20"/>
    <mergeCell ref="A22:E22"/>
    <mergeCell ref="F22:Z22"/>
    <mergeCell ref="AA22:AF22"/>
    <mergeCell ref="AG22:AM22"/>
    <mergeCell ref="AN22:AT22"/>
    <mergeCell ref="AU22:BA22"/>
    <mergeCell ref="IR21:IV21"/>
    <mergeCell ref="CR21:CZ21"/>
    <mergeCell ref="DA21:DI21"/>
    <mergeCell ref="DJ21:DR21"/>
    <mergeCell ref="DS21:DY21"/>
    <mergeCell ref="DZ21:EE21"/>
    <mergeCell ref="AU21:BA21"/>
    <mergeCell ref="BB21:BG21"/>
    <mergeCell ref="BH21:BN21"/>
    <mergeCell ref="BO21:BW21"/>
    <mergeCell ref="BX21:CD21"/>
    <mergeCell ref="CE21:CJ21"/>
    <mergeCell ref="HA21:HG21"/>
    <mergeCell ref="HH21:HN21"/>
    <mergeCell ref="FS21:FV21"/>
    <mergeCell ref="FW21:FZ21"/>
    <mergeCell ref="GA21:GG21"/>
    <mergeCell ref="GH21:GM21"/>
    <mergeCell ref="GN21:GS21"/>
    <mergeCell ref="GT21:GZ21"/>
    <mergeCell ref="EF21:EL21"/>
    <mergeCell ref="EM21:ER21"/>
    <mergeCell ref="F23:Z23"/>
    <mergeCell ref="AA23:AF23"/>
    <mergeCell ref="AG23:AM23"/>
    <mergeCell ref="AN23:AT23"/>
    <mergeCell ref="HH22:HN22"/>
    <mergeCell ref="HO22:HT22"/>
    <mergeCell ref="HU22:IA22"/>
    <mergeCell ref="IB22:IJ22"/>
    <mergeCell ref="IK22:IQ22"/>
    <mergeCell ref="IR22:IV22"/>
    <mergeCell ref="FW22:FZ22"/>
    <mergeCell ref="GA22:GG22"/>
    <mergeCell ref="GH22:GM22"/>
    <mergeCell ref="GN22:GS22"/>
    <mergeCell ref="GT22:GZ22"/>
    <mergeCell ref="HA22:HG22"/>
    <mergeCell ref="EM22:ER22"/>
    <mergeCell ref="ES22:EX22"/>
    <mergeCell ref="EY22:FE22"/>
    <mergeCell ref="FF22:FK22"/>
    <mergeCell ref="FL22:FR22"/>
    <mergeCell ref="FS22:FV22"/>
    <mergeCell ref="CR22:CZ22"/>
    <mergeCell ref="DA22:DI22"/>
    <mergeCell ref="DJ22:DR22"/>
    <mergeCell ref="DS22:DY22"/>
    <mergeCell ref="BB22:BG22"/>
    <mergeCell ref="BH22:BN22"/>
    <mergeCell ref="BO22:BW22"/>
    <mergeCell ref="BX22:CD22"/>
    <mergeCell ref="CE22:CJ22"/>
    <mergeCell ref="CK22:CQ22"/>
    <mergeCell ref="HA23:HG23"/>
    <mergeCell ref="HH23:HN23"/>
    <mergeCell ref="HO23:HT23"/>
    <mergeCell ref="HU23:IA23"/>
    <mergeCell ref="IB23:IJ23"/>
    <mergeCell ref="IK23:IQ23"/>
    <mergeCell ref="FS23:FV23"/>
    <mergeCell ref="FW23:FZ23"/>
    <mergeCell ref="GA23:GG23"/>
    <mergeCell ref="GH23:GM23"/>
    <mergeCell ref="GN23:GS23"/>
    <mergeCell ref="GT23:GZ23"/>
    <mergeCell ref="EF23:EL23"/>
    <mergeCell ref="EM23:ER23"/>
    <mergeCell ref="ES23:EX23"/>
    <mergeCell ref="EY23:FE23"/>
    <mergeCell ref="FF23:FK23"/>
    <mergeCell ref="FL23:FR23"/>
    <mergeCell ref="DZ24:EE24"/>
    <mergeCell ref="EF24:EL24"/>
    <mergeCell ref="BB24:BG24"/>
    <mergeCell ref="BH24:BN24"/>
    <mergeCell ref="BO24:BW24"/>
    <mergeCell ref="BX24:CD24"/>
    <mergeCell ref="CE24:CJ24"/>
    <mergeCell ref="CK24:CQ24"/>
    <mergeCell ref="A24:E24"/>
    <mergeCell ref="F24:Z24"/>
    <mergeCell ref="AA24:AF24"/>
    <mergeCell ref="AG24:AM24"/>
    <mergeCell ref="AN24:AT24"/>
    <mergeCell ref="AU24:BA24"/>
    <mergeCell ref="IR23:IV23"/>
    <mergeCell ref="CK23:CQ23"/>
    <mergeCell ref="CR23:CZ23"/>
    <mergeCell ref="DA23:DI23"/>
    <mergeCell ref="DJ23:DR23"/>
    <mergeCell ref="DS23:DY23"/>
    <mergeCell ref="DZ23:EE23"/>
    <mergeCell ref="AU23:BA23"/>
    <mergeCell ref="BB23:BG23"/>
    <mergeCell ref="BH23:BN23"/>
    <mergeCell ref="BO23:BW23"/>
    <mergeCell ref="BX23:CD23"/>
    <mergeCell ref="CE23:CJ23"/>
    <mergeCell ref="A23:E23"/>
    <mergeCell ref="A25:E25"/>
    <mergeCell ref="F25:Z25"/>
    <mergeCell ref="AA25:AF25"/>
    <mergeCell ref="AG25:AM25"/>
    <mergeCell ref="AN25:AT25"/>
    <mergeCell ref="HH24:HN24"/>
    <mergeCell ref="HO24:HT24"/>
    <mergeCell ref="HU24:IA24"/>
    <mergeCell ref="IB24:IJ24"/>
    <mergeCell ref="IK24:IQ24"/>
    <mergeCell ref="IR24:IV24"/>
    <mergeCell ref="FW24:FZ24"/>
    <mergeCell ref="GA24:GG24"/>
    <mergeCell ref="GH24:GM24"/>
    <mergeCell ref="GN24:GS24"/>
    <mergeCell ref="GT24:GZ24"/>
    <mergeCell ref="HA24:HG24"/>
    <mergeCell ref="EM24:ER24"/>
    <mergeCell ref="ES24:EX24"/>
    <mergeCell ref="EY24:FE24"/>
    <mergeCell ref="FF24:FK24"/>
    <mergeCell ref="FL24:FR24"/>
    <mergeCell ref="FS24:FV24"/>
    <mergeCell ref="CR24:CZ24"/>
    <mergeCell ref="DA24:DI24"/>
    <mergeCell ref="DJ24:DR24"/>
    <mergeCell ref="DS24:DY24"/>
    <mergeCell ref="HA25:HG25"/>
    <mergeCell ref="HH25:HN25"/>
    <mergeCell ref="HO25:HT25"/>
    <mergeCell ref="HU25:IA25"/>
    <mergeCell ref="IB25:IJ25"/>
    <mergeCell ref="IK25:IQ25"/>
    <mergeCell ref="FS25:FV25"/>
    <mergeCell ref="FW25:FZ25"/>
    <mergeCell ref="GA25:GG25"/>
    <mergeCell ref="GH25:GM25"/>
    <mergeCell ref="GN25:GS25"/>
    <mergeCell ref="GT25:GZ25"/>
    <mergeCell ref="EF25:EL25"/>
    <mergeCell ref="EM25:ER25"/>
    <mergeCell ref="ES25:EX25"/>
    <mergeCell ref="EY25:FE25"/>
    <mergeCell ref="FF25:FK25"/>
    <mergeCell ref="FL25:FR25"/>
    <mergeCell ref="DZ26:EE26"/>
    <mergeCell ref="EF26:EL26"/>
    <mergeCell ref="BB26:BG26"/>
    <mergeCell ref="BH26:BN26"/>
    <mergeCell ref="BO26:BW26"/>
    <mergeCell ref="BX26:CD26"/>
    <mergeCell ref="CE26:CJ26"/>
    <mergeCell ref="CK26:CQ26"/>
    <mergeCell ref="A26:E26"/>
    <mergeCell ref="F26:Z26"/>
    <mergeCell ref="AA26:AF26"/>
    <mergeCell ref="AG26:AM26"/>
    <mergeCell ref="AN26:AT26"/>
    <mergeCell ref="AU26:BA26"/>
    <mergeCell ref="IR25:IV25"/>
    <mergeCell ref="CK25:CQ25"/>
    <mergeCell ref="CR25:CZ25"/>
    <mergeCell ref="DA25:DI25"/>
    <mergeCell ref="DJ25:DR25"/>
    <mergeCell ref="DS25:DY25"/>
    <mergeCell ref="DZ25:EE25"/>
    <mergeCell ref="AU25:BA25"/>
    <mergeCell ref="BB25:BG25"/>
    <mergeCell ref="BH25:BN25"/>
    <mergeCell ref="BO25:BW25"/>
    <mergeCell ref="BX25:CD25"/>
    <mergeCell ref="CE25:CJ25"/>
    <mergeCell ref="A27:E27"/>
    <mergeCell ref="F27:Z27"/>
    <mergeCell ref="AA27:AF27"/>
    <mergeCell ref="AG27:AM27"/>
    <mergeCell ref="AN27:AT27"/>
    <mergeCell ref="HH26:HN26"/>
    <mergeCell ref="HO26:HT26"/>
    <mergeCell ref="HU26:IA26"/>
    <mergeCell ref="IB26:IJ26"/>
    <mergeCell ref="IK26:IQ26"/>
    <mergeCell ref="IR26:IV26"/>
    <mergeCell ref="FW26:FZ26"/>
    <mergeCell ref="GA26:GG26"/>
    <mergeCell ref="GH26:GM26"/>
    <mergeCell ref="GN26:GS26"/>
    <mergeCell ref="GT26:GZ26"/>
    <mergeCell ref="HA26:HG26"/>
    <mergeCell ref="EM26:ER26"/>
    <mergeCell ref="ES26:EX26"/>
    <mergeCell ref="EY26:FE26"/>
    <mergeCell ref="FF26:FK26"/>
    <mergeCell ref="FL26:FR26"/>
    <mergeCell ref="FS26:FV26"/>
    <mergeCell ref="CR26:CZ26"/>
    <mergeCell ref="DA26:DI26"/>
    <mergeCell ref="DJ26:DR26"/>
    <mergeCell ref="DS26:DY26"/>
    <mergeCell ref="HA27:HG27"/>
    <mergeCell ref="HH27:HN27"/>
    <mergeCell ref="HO27:HT27"/>
    <mergeCell ref="HU27:IA27"/>
    <mergeCell ref="IB27:IJ27"/>
    <mergeCell ref="IK27:IQ27"/>
    <mergeCell ref="FS27:FV27"/>
    <mergeCell ref="FW27:FZ27"/>
    <mergeCell ref="GA27:GG27"/>
    <mergeCell ref="GH27:GM27"/>
    <mergeCell ref="GN27:GS27"/>
    <mergeCell ref="GT27:GZ27"/>
    <mergeCell ref="EF27:EL27"/>
    <mergeCell ref="EM27:ER27"/>
    <mergeCell ref="ES27:EX27"/>
    <mergeCell ref="EY27:FE27"/>
    <mergeCell ref="FF27:FK27"/>
    <mergeCell ref="FL27:FR27"/>
    <mergeCell ref="DZ28:EE28"/>
    <mergeCell ref="EF28:EL28"/>
    <mergeCell ref="BB28:BG28"/>
    <mergeCell ref="BH28:BN28"/>
    <mergeCell ref="BO28:BW28"/>
    <mergeCell ref="BX28:CD28"/>
    <mergeCell ref="CE28:CJ28"/>
    <mergeCell ref="CK28:CQ28"/>
    <mergeCell ref="A28:E28"/>
    <mergeCell ref="F28:Z28"/>
    <mergeCell ref="AA28:AF28"/>
    <mergeCell ref="AG28:AM28"/>
    <mergeCell ref="AN28:AT28"/>
    <mergeCell ref="AU28:BA28"/>
    <mergeCell ref="IR27:IV27"/>
    <mergeCell ref="CK27:CQ27"/>
    <mergeCell ref="CR27:CZ27"/>
    <mergeCell ref="DA27:DI27"/>
    <mergeCell ref="DJ27:DR27"/>
    <mergeCell ref="DS27:DY27"/>
    <mergeCell ref="DZ27:EE27"/>
    <mergeCell ref="AU27:BA27"/>
    <mergeCell ref="BB27:BG27"/>
    <mergeCell ref="BH27:BN27"/>
    <mergeCell ref="BO27:BW27"/>
    <mergeCell ref="BX27:CD27"/>
    <mergeCell ref="CE27:CJ27"/>
    <mergeCell ref="A29:E29"/>
    <mergeCell ref="F29:Z29"/>
    <mergeCell ref="AA29:AF29"/>
    <mergeCell ref="AG29:AM29"/>
    <mergeCell ref="AN29:AT29"/>
    <mergeCell ref="HH28:HN28"/>
    <mergeCell ref="HO28:HT28"/>
    <mergeCell ref="HU28:IA28"/>
    <mergeCell ref="IB28:IJ28"/>
    <mergeCell ref="IK28:IQ28"/>
    <mergeCell ref="IR28:IV28"/>
    <mergeCell ref="FW28:FZ28"/>
    <mergeCell ref="GA28:GG28"/>
    <mergeCell ref="GH28:GM28"/>
    <mergeCell ref="GN28:GS28"/>
    <mergeCell ref="GT28:GZ28"/>
    <mergeCell ref="HA28:HG28"/>
    <mergeCell ref="EM28:ER28"/>
    <mergeCell ref="ES28:EX28"/>
    <mergeCell ref="EY28:FE28"/>
    <mergeCell ref="FF28:FK28"/>
    <mergeCell ref="FL28:FR28"/>
    <mergeCell ref="FS28:FV28"/>
    <mergeCell ref="CR28:CZ28"/>
    <mergeCell ref="DA28:DI28"/>
    <mergeCell ref="DJ28:DR28"/>
    <mergeCell ref="DS28:DY28"/>
    <mergeCell ref="HA29:HG29"/>
    <mergeCell ref="HH29:HN29"/>
    <mergeCell ref="HO29:HT29"/>
    <mergeCell ref="HU29:IA29"/>
    <mergeCell ref="IB29:IJ29"/>
    <mergeCell ref="IK29:IQ29"/>
    <mergeCell ref="DJ29:DR29"/>
    <mergeCell ref="DS29:DY29"/>
    <mergeCell ref="DZ29:EE29"/>
    <mergeCell ref="AU29:BA29"/>
    <mergeCell ref="BB29:BG29"/>
    <mergeCell ref="BH29:BN29"/>
    <mergeCell ref="BO29:BW29"/>
    <mergeCell ref="BX29:CD29"/>
    <mergeCell ref="CE29:CJ29"/>
    <mergeCell ref="A30:E30"/>
    <mergeCell ref="F30:Z30"/>
    <mergeCell ref="AA30:AF30"/>
    <mergeCell ref="AG30:AM30"/>
    <mergeCell ref="AN30:AT30"/>
    <mergeCell ref="AU30:BA30"/>
    <mergeCell ref="IR29:IV29"/>
    <mergeCell ref="FS29:FV29"/>
    <mergeCell ref="FW29:FZ29"/>
    <mergeCell ref="GA29:GG29"/>
    <mergeCell ref="GH29:GM29"/>
    <mergeCell ref="GN29:GS29"/>
    <mergeCell ref="GT29:GZ29"/>
    <mergeCell ref="EF29:EL29"/>
    <mergeCell ref="EM29:ER29"/>
    <mergeCell ref="ES29:EX29"/>
    <mergeCell ref="EY29:FE29"/>
    <mergeCell ref="FF29:FK29"/>
    <mergeCell ref="FL29:FR29"/>
    <mergeCell ref="CK29:CQ29"/>
    <mergeCell ref="CR29:CZ29"/>
    <mergeCell ref="DA29:DI29"/>
    <mergeCell ref="EM30:ER30"/>
    <mergeCell ref="ES30:EX30"/>
    <mergeCell ref="EY30:FE30"/>
    <mergeCell ref="FF30:FK30"/>
    <mergeCell ref="FL30:FR30"/>
    <mergeCell ref="FS30:FV30"/>
    <mergeCell ref="CR30:CZ30"/>
    <mergeCell ref="DA30:DI30"/>
    <mergeCell ref="DJ30:DR30"/>
    <mergeCell ref="DS30:DY30"/>
    <mergeCell ref="DZ30:EE30"/>
    <mergeCell ref="EF30:EL30"/>
    <mergeCell ref="BB30:BG30"/>
    <mergeCell ref="BH30:BN30"/>
    <mergeCell ref="BO30:BW30"/>
    <mergeCell ref="BX30:CD30"/>
    <mergeCell ref="CE30:CJ30"/>
    <mergeCell ref="CK30:CQ30"/>
    <mergeCell ref="HH30:HN30"/>
    <mergeCell ref="HO30:HT30"/>
    <mergeCell ref="HU30:IA30"/>
    <mergeCell ref="IB30:IJ30"/>
    <mergeCell ref="IK30:IQ30"/>
    <mergeCell ref="IR30:IV30"/>
    <mergeCell ref="FW30:FZ30"/>
    <mergeCell ref="GA30:GG30"/>
    <mergeCell ref="GH30:GM30"/>
    <mergeCell ref="GN30:GS30"/>
    <mergeCell ref="GT30:GZ30"/>
    <mergeCell ref="HA30:HG30"/>
    <mergeCell ref="HA31:HG31"/>
    <mergeCell ref="HH31:HN31"/>
    <mergeCell ref="HO31:HT31"/>
    <mergeCell ref="HU31:IA31"/>
    <mergeCell ref="IB31:IJ31"/>
    <mergeCell ref="IK31:IQ31"/>
    <mergeCell ref="FS31:FV31"/>
    <mergeCell ref="FW31:FZ31"/>
    <mergeCell ref="GA31:GG31"/>
    <mergeCell ref="GH31:GM31"/>
    <mergeCell ref="GN31:GS31"/>
    <mergeCell ref="GT31:GZ31"/>
    <mergeCell ref="EF31:EL31"/>
    <mergeCell ref="EM31:ER31"/>
    <mergeCell ref="ES31:EX31"/>
    <mergeCell ref="EY31:FE31"/>
    <mergeCell ref="FF31:FK31"/>
    <mergeCell ref="FL31:FR31"/>
    <mergeCell ref="DZ32:EE32"/>
    <mergeCell ref="EF32:EL32"/>
    <mergeCell ref="BB32:BG32"/>
    <mergeCell ref="BH32:BN32"/>
    <mergeCell ref="BO32:BW32"/>
    <mergeCell ref="BX32:CD32"/>
    <mergeCell ref="CE32:CJ32"/>
    <mergeCell ref="CK32:CQ32"/>
    <mergeCell ref="A32:E32"/>
    <mergeCell ref="F32:Z32"/>
    <mergeCell ref="AA32:AF32"/>
    <mergeCell ref="AG32:AM32"/>
    <mergeCell ref="AN32:AT32"/>
    <mergeCell ref="AU32:BA32"/>
    <mergeCell ref="IR31:IV31"/>
    <mergeCell ref="CK31:CQ31"/>
    <mergeCell ref="CR31:CZ31"/>
    <mergeCell ref="DA31:DI31"/>
    <mergeCell ref="DJ31:DR31"/>
    <mergeCell ref="DS31:DY31"/>
    <mergeCell ref="DZ31:EE31"/>
    <mergeCell ref="AU31:BA31"/>
    <mergeCell ref="BB31:BG31"/>
    <mergeCell ref="BH31:BN31"/>
    <mergeCell ref="BO31:BW31"/>
    <mergeCell ref="BX31:CD31"/>
    <mergeCell ref="CE31:CJ31"/>
    <mergeCell ref="AN31:AT31"/>
    <mergeCell ref="A33:E33"/>
    <mergeCell ref="F33:Z33"/>
    <mergeCell ref="AA33:AF33"/>
    <mergeCell ref="AG33:AM33"/>
    <mergeCell ref="AN33:AT33"/>
    <mergeCell ref="HH32:HN32"/>
    <mergeCell ref="HO32:HT32"/>
    <mergeCell ref="HU32:IA32"/>
    <mergeCell ref="IB32:IJ32"/>
    <mergeCell ref="IK32:IQ32"/>
    <mergeCell ref="IR32:IV32"/>
    <mergeCell ref="FW32:FZ32"/>
    <mergeCell ref="GA32:GG32"/>
    <mergeCell ref="GH32:GM32"/>
    <mergeCell ref="GN32:GS32"/>
    <mergeCell ref="GT32:GZ32"/>
    <mergeCell ref="HA32:HG32"/>
    <mergeCell ref="EM32:ER32"/>
    <mergeCell ref="ES32:EX32"/>
    <mergeCell ref="EY32:FE32"/>
    <mergeCell ref="FF32:FK32"/>
    <mergeCell ref="FL32:FR32"/>
    <mergeCell ref="FS32:FV32"/>
    <mergeCell ref="CR32:CZ32"/>
    <mergeCell ref="DA32:DI32"/>
    <mergeCell ref="DJ32:DR32"/>
    <mergeCell ref="DS32:DY32"/>
    <mergeCell ref="HA33:HG33"/>
    <mergeCell ref="HH33:HN33"/>
    <mergeCell ref="HO33:HT33"/>
    <mergeCell ref="HU33:IA33"/>
    <mergeCell ref="IB33:IJ33"/>
    <mergeCell ref="IK33:IQ33"/>
    <mergeCell ref="FS33:FV33"/>
    <mergeCell ref="FW33:FZ33"/>
    <mergeCell ref="GA33:GG33"/>
    <mergeCell ref="GH33:GM33"/>
    <mergeCell ref="GN33:GS33"/>
    <mergeCell ref="GT33:GZ33"/>
    <mergeCell ref="EF33:EL33"/>
    <mergeCell ref="EM33:ER33"/>
    <mergeCell ref="ES33:EX33"/>
    <mergeCell ref="EY33:FE33"/>
    <mergeCell ref="FF33:FK33"/>
    <mergeCell ref="FL33:FR33"/>
    <mergeCell ref="DZ34:EE34"/>
    <mergeCell ref="EF34:EL34"/>
    <mergeCell ref="BB34:BG34"/>
    <mergeCell ref="BH34:BN34"/>
    <mergeCell ref="BO34:BW34"/>
    <mergeCell ref="BX34:CD34"/>
    <mergeCell ref="CE34:CJ34"/>
    <mergeCell ref="CK34:CQ34"/>
    <mergeCell ref="A34:E34"/>
    <mergeCell ref="F34:Z34"/>
    <mergeCell ref="AA34:AF34"/>
    <mergeCell ref="AG34:AM34"/>
    <mergeCell ref="AN34:AT34"/>
    <mergeCell ref="AU34:BA34"/>
    <mergeCell ref="IR33:IV33"/>
    <mergeCell ref="CK33:CQ33"/>
    <mergeCell ref="CR33:CZ33"/>
    <mergeCell ref="DA33:DI33"/>
    <mergeCell ref="DJ33:DR33"/>
    <mergeCell ref="DS33:DY33"/>
    <mergeCell ref="DZ33:EE33"/>
    <mergeCell ref="AU33:BA33"/>
    <mergeCell ref="BB33:BG33"/>
    <mergeCell ref="BH33:BN33"/>
    <mergeCell ref="BO33:BW33"/>
    <mergeCell ref="BX33:CD33"/>
    <mergeCell ref="CE33:CJ33"/>
    <mergeCell ref="A35:E35"/>
    <mergeCell ref="F35:Z35"/>
    <mergeCell ref="AA35:AF35"/>
    <mergeCell ref="AG35:AM35"/>
    <mergeCell ref="AN35:AT35"/>
    <mergeCell ref="HH34:HN34"/>
    <mergeCell ref="HO34:HT34"/>
    <mergeCell ref="HU34:IA34"/>
    <mergeCell ref="IB34:IJ34"/>
    <mergeCell ref="IK34:IQ34"/>
    <mergeCell ref="IR34:IV34"/>
    <mergeCell ref="FW34:FZ34"/>
    <mergeCell ref="GA34:GG34"/>
    <mergeCell ref="GH34:GM34"/>
    <mergeCell ref="GN34:GS34"/>
    <mergeCell ref="GT34:GZ34"/>
    <mergeCell ref="HA34:HG34"/>
    <mergeCell ref="EM34:ER34"/>
    <mergeCell ref="ES34:EX34"/>
    <mergeCell ref="EY34:FE34"/>
    <mergeCell ref="FF34:FK34"/>
    <mergeCell ref="FL34:FR34"/>
    <mergeCell ref="FS34:FV34"/>
    <mergeCell ref="CR34:CZ34"/>
    <mergeCell ref="DA34:DI34"/>
    <mergeCell ref="DJ34:DR34"/>
    <mergeCell ref="DS34:DY34"/>
    <mergeCell ref="EF35:EL35"/>
    <mergeCell ref="EM35:ER35"/>
    <mergeCell ref="ES35:EX35"/>
    <mergeCell ref="EY35:FE35"/>
    <mergeCell ref="FF35:FK35"/>
    <mergeCell ref="FL35:FR35"/>
    <mergeCell ref="CK35:CQ35"/>
    <mergeCell ref="CR35:CZ35"/>
    <mergeCell ref="DA35:DI35"/>
    <mergeCell ref="DJ35:DR35"/>
    <mergeCell ref="DS35:DY35"/>
    <mergeCell ref="DZ35:EE35"/>
    <mergeCell ref="AU35:BA35"/>
    <mergeCell ref="BB35:BG35"/>
    <mergeCell ref="BH35:BN35"/>
    <mergeCell ref="BO35:BW35"/>
    <mergeCell ref="BX35:CD35"/>
    <mergeCell ref="CE35:CJ35"/>
    <mergeCell ref="IR35:IV35"/>
    <mergeCell ref="HA35:HG35"/>
    <mergeCell ref="HH35:HN35"/>
    <mergeCell ref="HO35:HT35"/>
    <mergeCell ref="HU35:IA35"/>
    <mergeCell ref="IB35:IJ35"/>
    <mergeCell ref="IK35:IQ35"/>
    <mergeCell ref="FS35:FV35"/>
    <mergeCell ref="FW35:FZ35"/>
    <mergeCell ref="GA35:GG35"/>
    <mergeCell ref="GH35:GM35"/>
    <mergeCell ref="GN35:GS35"/>
    <mergeCell ref="GT35:GZ35"/>
    <mergeCell ref="DA36:DI36"/>
    <mergeCell ref="DJ36:DR36"/>
    <mergeCell ref="DS36:DY36"/>
    <mergeCell ref="DZ36:EE36"/>
    <mergeCell ref="EF36:EL36"/>
    <mergeCell ref="BB36:BG36"/>
    <mergeCell ref="BH36:BN36"/>
    <mergeCell ref="BO36:BW36"/>
    <mergeCell ref="BX36:CD36"/>
    <mergeCell ref="CE36:CJ36"/>
    <mergeCell ref="CK36:CQ36"/>
    <mergeCell ref="A36:E36"/>
    <mergeCell ref="F36:Z36"/>
    <mergeCell ref="AA36:AF36"/>
    <mergeCell ref="AG36:AM36"/>
    <mergeCell ref="AN36:AT36"/>
    <mergeCell ref="AU36:BA36"/>
    <mergeCell ref="BO37:BW37"/>
    <mergeCell ref="BX37:CD37"/>
    <mergeCell ref="CE37:CJ37"/>
    <mergeCell ref="A37:E37"/>
    <mergeCell ref="F37:Z37"/>
    <mergeCell ref="AA37:AF37"/>
    <mergeCell ref="AG37:AM37"/>
    <mergeCell ref="AN37:AT37"/>
    <mergeCell ref="HH36:HN36"/>
    <mergeCell ref="HO36:HT36"/>
    <mergeCell ref="HU36:IA36"/>
    <mergeCell ref="IB36:IJ36"/>
    <mergeCell ref="IK36:IQ36"/>
    <mergeCell ref="IR36:IV36"/>
    <mergeCell ref="FW36:FZ36"/>
    <mergeCell ref="GA36:GG36"/>
    <mergeCell ref="GH36:GM36"/>
    <mergeCell ref="GN36:GS36"/>
    <mergeCell ref="GT36:GZ36"/>
    <mergeCell ref="HA36:HG36"/>
    <mergeCell ref="EM36:ER36"/>
    <mergeCell ref="ES36:EX36"/>
    <mergeCell ref="EY36:FE36"/>
    <mergeCell ref="FF36:FK36"/>
    <mergeCell ref="FL36:FR36"/>
    <mergeCell ref="FS36:FV36"/>
    <mergeCell ref="CR36:CZ36"/>
    <mergeCell ref="HA37:HG37"/>
    <mergeCell ref="HH37:HN37"/>
    <mergeCell ref="HO37:HT37"/>
    <mergeCell ref="HU37:IA37"/>
    <mergeCell ref="IB37:IJ37"/>
    <mergeCell ref="IK37:IQ37"/>
    <mergeCell ref="FS37:FV37"/>
    <mergeCell ref="FW37:FZ37"/>
    <mergeCell ref="GA37:GG37"/>
    <mergeCell ref="GH37:GM37"/>
    <mergeCell ref="GN37:GS37"/>
    <mergeCell ref="GT37:GZ37"/>
    <mergeCell ref="EF37:EL37"/>
    <mergeCell ref="EM37:ER37"/>
    <mergeCell ref="ES37:EX37"/>
    <mergeCell ref="EY37:FE37"/>
    <mergeCell ref="FF37:FK37"/>
    <mergeCell ref="FL37:FR37"/>
    <mergeCell ref="A43:FR43"/>
    <mergeCell ref="HH38:HN38"/>
    <mergeCell ref="HO38:HT38"/>
    <mergeCell ref="HU38:IA38"/>
    <mergeCell ref="IB38:IJ38"/>
    <mergeCell ref="IK38:IQ38"/>
    <mergeCell ref="IR38:IV38"/>
    <mergeCell ref="FW38:FZ38"/>
    <mergeCell ref="GA38:GG38"/>
    <mergeCell ref="GH38:GM38"/>
    <mergeCell ref="GN38:GS38"/>
    <mergeCell ref="GT38:GZ38"/>
    <mergeCell ref="HA38:HG38"/>
    <mergeCell ref="EM38:ER38"/>
    <mergeCell ref="ES38:EX38"/>
    <mergeCell ref="EY38:FE38"/>
    <mergeCell ref="FF38:FK38"/>
    <mergeCell ref="FL38:FR38"/>
    <mergeCell ref="FS38:FV38"/>
    <mergeCell ref="CR38:CZ38"/>
    <mergeCell ref="DA38:DI38"/>
    <mergeCell ref="DJ38:DR38"/>
    <mergeCell ref="DS38:DY38"/>
    <mergeCell ref="AG31:AM31"/>
    <mergeCell ref="AA31:AF31"/>
    <mergeCell ref="F31:Z31"/>
    <mergeCell ref="A31:E31"/>
    <mergeCell ref="DZ38:EE38"/>
    <mergeCell ref="EF38:EL38"/>
    <mergeCell ref="BB38:BG38"/>
    <mergeCell ref="BH38:BN38"/>
    <mergeCell ref="BO38:BW38"/>
    <mergeCell ref="BX38:CD38"/>
    <mergeCell ref="CE38:CJ38"/>
    <mergeCell ref="CK38:CQ38"/>
    <mergeCell ref="A38:E38"/>
    <mergeCell ref="F38:Z38"/>
    <mergeCell ref="AA38:AF38"/>
    <mergeCell ref="AG38:AM38"/>
    <mergeCell ref="AN38:AT38"/>
    <mergeCell ref="AU38:BA38"/>
    <mergeCell ref="IR37:IV37"/>
    <mergeCell ref="CK37:CQ37"/>
    <mergeCell ref="CR37:CZ37"/>
    <mergeCell ref="DA37:DI37"/>
    <mergeCell ref="DJ37:DR37"/>
    <mergeCell ref="DS37:DY37"/>
    <mergeCell ref="DZ37:EE37"/>
    <mergeCell ref="AU37:BA37"/>
    <mergeCell ref="BB37:BG37"/>
    <mergeCell ref="BH37:BN37"/>
    <mergeCell ref="FS20:FV20"/>
    <mergeCell ref="FW20:FZ20"/>
    <mergeCell ref="GA20:GG20"/>
    <mergeCell ref="GH20:GM20"/>
    <mergeCell ref="BX20:CD20"/>
    <mergeCell ref="CE20:CJ20"/>
    <mergeCell ref="CK20:CQ20"/>
    <mergeCell ref="CR20:CZ20"/>
    <mergeCell ref="DA20:DI20"/>
    <mergeCell ref="DJ20:DR20"/>
    <mergeCell ref="DS20:DY20"/>
    <mergeCell ref="DZ20:EE20"/>
    <mergeCell ref="EF20:EL20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</mergeCells>
  <printOptions/>
  <pageMargins left="0.3937007874015748" right="0.31496062992125984" top="0.7874015748031497" bottom="0.3937007874015748" header="0.1968503937007874" footer="0.1968503937007874"/>
  <pageSetup fitToHeight="3" horizontalDpi="600" verticalDpi="600" orientation="landscape" paperSize="8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26"/>
  <sheetViews>
    <sheetView view="pageBreakPreview" zoomScale="120" zoomScaleSheetLayoutView="120" zoomScalePageLayoutView="0" workbookViewId="0" topLeftCell="A7">
      <selection activeCell="R17" sqref="R17:W17"/>
    </sheetView>
  </sheetViews>
  <sheetFormatPr defaultColWidth="0.85546875" defaultRowHeight="15"/>
  <cols>
    <col min="1" max="16" width="0.85546875" style="38" customWidth="1"/>
    <col min="17" max="17" width="26.140625" style="38" customWidth="1"/>
    <col min="18" max="23" width="2.28125" style="38" customWidth="1"/>
    <col min="24" max="32" width="0.85546875" style="38" customWidth="1"/>
    <col min="33" max="33" width="3.57421875" style="38" customWidth="1"/>
    <col min="34" max="38" width="0.85546875" style="38" customWidth="1"/>
    <col min="39" max="39" width="3.8515625" style="38" customWidth="1"/>
    <col min="40" max="44" width="0.85546875" style="38" customWidth="1"/>
    <col min="45" max="45" width="6.28125" style="38" customWidth="1"/>
    <col min="46" max="50" width="0.85546875" style="38" customWidth="1"/>
    <col min="51" max="51" width="5.7109375" style="38" customWidth="1"/>
    <col min="52" max="55" width="0.85546875" style="38" customWidth="1"/>
    <col min="56" max="56" width="1.7109375" style="38" customWidth="1"/>
    <col min="57" max="57" width="4.140625" style="38" customWidth="1"/>
    <col min="58" max="62" width="0.85546875" style="38" customWidth="1"/>
    <col min="63" max="63" width="5.7109375" style="38" customWidth="1"/>
    <col min="64" max="64" width="5.7109375" style="38" hidden="1" customWidth="1"/>
    <col min="65" max="81" width="0.85546875" style="38" customWidth="1"/>
    <col min="82" max="82" width="2.421875" style="38" customWidth="1"/>
    <col min="83" max="87" width="0.85546875" style="38" customWidth="1"/>
    <col min="88" max="88" width="3.00390625" style="38" customWidth="1"/>
    <col min="89" max="89" width="6.28125" style="38" customWidth="1"/>
    <col min="90" max="90" width="8.140625" style="38" hidden="1" customWidth="1"/>
    <col min="91" max="239" width="0.85546875" style="38" customWidth="1"/>
    <col min="240" max="240" width="26.140625" style="38" customWidth="1"/>
    <col min="241" max="245" width="0.85546875" style="38" customWidth="1"/>
    <col min="246" max="246" width="4.28125" style="38" customWidth="1"/>
    <col min="247" max="250" width="0.85546875" style="38" customWidth="1"/>
    <col min="251" max="252" width="2.00390625" style="38" customWidth="1"/>
    <col min="253" max="16384" width="0.85546875" style="38" customWidth="1"/>
  </cols>
  <sheetData>
    <row r="1" spans="74:90" ht="30.75" customHeight="1">
      <c r="BV1" s="572" t="s">
        <v>109</v>
      </c>
      <c r="BW1" s="572"/>
      <c r="BX1" s="572"/>
      <c r="BY1" s="572"/>
      <c r="BZ1" s="572"/>
      <c r="CA1" s="572"/>
      <c r="CB1" s="572"/>
      <c r="CC1" s="572"/>
      <c r="CD1" s="572"/>
      <c r="CE1" s="572"/>
      <c r="CF1" s="572"/>
      <c r="CG1" s="572"/>
      <c r="CH1" s="572"/>
      <c r="CI1" s="572"/>
      <c r="CJ1" s="572"/>
      <c r="CK1" s="572"/>
      <c r="CL1" s="572"/>
    </row>
    <row r="2" spans="74:90" ht="15">
      <c r="BV2" s="573"/>
      <c r="BW2" s="573"/>
      <c r="BX2" s="573"/>
      <c r="BY2" s="573"/>
      <c r="BZ2" s="573"/>
      <c r="CA2" s="573"/>
      <c r="CB2" s="573"/>
      <c r="CC2" s="573"/>
      <c r="CD2" s="573"/>
      <c r="CE2" s="573"/>
      <c r="CF2" s="573"/>
      <c r="CG2" s="573"/>
      <c r="CH2" s="573"/>
      <c r="CI2" s="573"/>
      <c r="CJ2" s="573"/>
      <c r="CK2" s="573"/>
      <c r="CL2" s="573"/>
    </row>
    <row r="3" spans="74:90" ht="15">
      <c r="BV3" s="574" t="s">
        <v>110</v>
      </c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I3" s="574"/>
      <c r="CJ3" s="574"/>
      <c r="CK3" s="574"/>
      <c r="CL3" s="574"/>
    </row>
    <row r="4" spans="71:90" ht="15">
      <c r="BS4" s="574" t="s">
        <v>57</v>
      </c>
      <c r="BT4" s="574"/>
      <c r="BU4" s="574"/>
      <c r="BV4" s="574"/>
      <c r="BW4" s="574"/>
      <c r="BX4" s="574"/>
      <c r="BY4" s="574"/>
      <c r="BZ4" s="574"/>
      <c r="CA4" s="574"/>
      <c r="CB4" s="574"/>
      <c r="CC4" s="574"/>
      <c r="CD4" s="574"/>
      <c r="CE4" s="574"/>
      <c r="CF4" s="574"/>
      <c r="CG4" s="574"/>
      <c r="CH4" s="574"/>
      <c r="CI4" s="574"/>
      <c r="CJ4" s="574"/>
      <c r="CK4" s="574"/>
      <c r="CL4" s="574"/>
    </row>
    <row r="5" spans="71:90" ht="15">
      <c r="BS5" s="39"/>
      <c r="BT5" s="39"/>
      <c r="BU5" s="39"/>
      <c r="BV5" s="574" t="s">
        <v>1</v>
      </c>
      <c r="BW5" s="574"/>
      <c r="BX5" s="574"/>
      <c r="BY5" s="574"/>
      <c r="BZ5" s="574"/>
      <c r="CA5" s="574"/>
      <c r="CB5" s="574"/>
      <c r="CC5" s="574"/>
      <c r="CD5" s="574"/>
      <c r="CE5" s="574"/>
      <c r="CF5" s="574"/>
      <c r="CG5" s="574"/>
      <c r="CH5" s="574"/>
      <c r="CI5" s="574"/>
      <c r="CJ5" s="574"/>
      <c r="CK5" s="574"/>
      <c r="CL5" s="574"/>
    </row>
    <row r="6" spans="74:90" ht="15"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</row>
    <row r="7" spans="74:90" ht="15">
      <c r="BV7" s="574" t="s">
        <v>111</v>
      </c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</row>
    <row r="8" spans="1:90" s="42" customFormat="1" ht="10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BV8" s="574" t="s">
        <v>203</v>
      </c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</row>
    <row r="9" spans="1:90" s="43" customFormat="1" ht="12.75">
      <c r="A9" s="575" t="s">
        <v>540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575"/>
      <c r="CI9" s="575"/>
      <c r="CJ9" s="575"/>
      <c r="CK9" s="575"/>
      <c r="CL9" s="575"/>
    </row>
    <row r="10" spans="64:90" s="44" customFormat="1" ht="15">
      <c r="BL10" s="81"/>
      <c r="CK10" s="81"/>
      <c r="CL10" s="81"/>
    </row>
    <row r="11" spans="1:90" s="45" customFormat="1" ht="15" customHeight="1">
      <c r="A11" s="571" t="s">
        <v>65</v>
      </c>
      <c r="B11" s="571"/>
      <c r="C11" s="571"/>
      <c r="D11" s="571"/>
      <c r="E11" s="571" t="s">
        <v>66</v>
      </c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8" t="s">
        <v>112</v>
      </c>
      <c r="S11" s="579"/>
      <c r="T11" s="579"/>
      <c r="U11" s="579"/>
      <c r="V11" s="579"/>
      <c r="W11" s="579"/>
      <c r="X11" s="578" t="s">
        <v>113</v>
      </c>
      <c r="Y11" s="579"/>
      <c r="Z11" s="579"/>
      <c r="AA11" s="579"/>
      <c r="AB11" s="579"/>
      <c r="AC11" s="579"/>
      <c r="AD11" s="579"/>
      <c r="AE11" s="579"/>
      <c r="AF11" s="579"/>
      <c r="AG11" s="582"/>
      <c r="AH11" s="596" t="s">
        <v>114</v>
      </c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</row>
    <row r="12" spans="1:90" s="45" customFormat="1" ht="15" customHeight="1">
      <c r="A12" s="571"/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80"/>
      <c r="S12" s="581"/>
      <c r="T12" s="581"/>
      <c r="U12" s="581"/>
      <c r="V12" s="581"/>
      <c r="W12" s="581"/>
      <c r="X12" s="583"/>
      <c r="Y12" s="584"/>
      <c r="Z12" s="584"/>
      <c r="AA12" s="584"/>
      <c r="AB12" s="584"/>
      <c r="AC12" s="584"/>
      <c r="AD12" s="584"/>
      <c r="AE12" s="584"/>
      <c r="AF12" s="584"/>
      <c r="AG12" s="585"/>
      <c r="AH12" s="596" t="s">
        <v>541</v>
      </c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8"/>
      <c r="BL12" s="576" t="s">
        <v>456</v>
      </c>
      <c r="BM12" s="570" t="s">
        <v>456</v>
      </c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571" t="s">
        <v>456</v>
      </c>
    </row>
    <row r="13" spans="1:90" s="45" customFormat="1" ht="72" customHeight="1">
      <c r="A13" s="571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 t="s">
        <v>115</v>
      </c>
      <c r="S13" s="571"/>
      <c r="T13" s="571"/>
      <c r="U13" s="571"/>
      <c r="V13" s="571"/>
      <c r="W13" s="571"/>
      <c r="X13" s="580"/>
      <c r="Y13" s="581"/>
      <c r="Z13" s="581"/>
      <c r="AA13" s="581"/>
      <c r="AB13" s="581"/>
      <c r="AC13" s="581"/>
      <c r="AD13" s="581"/>
      <c r="AE13" s="581"/>
      <c r="AF13" s="581"/>
      <c r="AG13" s="586"/>
      <c r="AH13" s="570" t="s">
        <v>116</v>
      </c>
      <c r="AI13" s="570"/>
      <c r="AJ13" s="570"/>
      <c r="AK13" s="570"/>
      <c r="AL13" s="570"/>
      <c r="AM13" s="570"/>
      <c r="AN13" s="570" t="s">
        <v>117</v>
      </c>
      <c r="AO13" s="570"/>
      <c r="AP13" s="570"/>
      <c r="AQ13" s="570"/>
      <c r="AR13" s="570"/>
      <c r="AS13" s="570"/>
      <c r="AT13" s="570" t="s">
        <v>118</v>
      </c>
      <c r="AU13" s="570"/>
      <c r="AV13" s="570"/>
      <c r="AW13" s="570"/>
      <c r="AX13" s="570"/>
      <c r="AY13" s="570"/>
      <c r="AZ13" s="570" t="s">
        <v>119</v>
      </c>
      <c r="BA13" s="570"/>
      <c r="BB13" s="570"/>
      <c r="BC13" s="570"/>
      <c r="BD13" s="570"/>
      <c r="BE13" s="570"/>
      <c r="BF13" s="570" t="s">
        <v>120</v>
      </c>
      <c r="BG13" s="570"/>
      <c r="BH13" s="570"/>
      <c r="BI13" s="570"/>
      <c r="BJ13" s="570"/>
      <c r="BK13" s="570"/>
      <c r="BL13" s="577"/>
      <c r="BM13" s="570" t="s">
        <v>116</v>
      </c>
      <c r="BN13" s="570"/>
      <c r="BO13" s="570"/>
      <c r="BP13" s="570"/>
      <c r="BQ13" s="570"/>
      <c r="BR13" s="570"/>
      <c r="BS13" s="570" t="s">
        <v>117</v>
      </c>
      <c r="BT13" s="570"/>
      <c r="BU13" s="570"/>
      <c r="BV13" s="570"/>
      <c r="BW13" s="570"/>
      <c r="BX13" s="570"/>
      <c r="BY13" s="570" t="s">
        <v>118</v>
      </c>
      <c r="BZ13" s="570"/>
      <c r="CA13" s="570"/>
      <c r="CB13" s="570"/>
      <c r="CC13" s="570"/>
      <c r="CD13" s="570"/>
      <c r="CE13" s="570" t="s">
        <v>119</v>
      </c>
      <c r="CF13" s="570"/>
      <c r="CG13" s="570"/>
      <c r="CH13" s="570"/>
      <c r="CI13" s="570"/>
      <c r="CJ13" s="570"/>
      <c r="CK13" s="79" t="s">
        <v>120</v>
      </c>
      <c r="CL13" s="571"/>
    </row>
    <row r="14" spans="1:90" s="45" customFormat="1" ht="15" customHeight="1">
      <c r="A14" s="571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0" t="s">
        <v>205</v>
      </c>
      <c r="S14" s="570"/>
      <c r="T14" s="570"/>
      <c r="U14" s="570"/>
      <c r="V14" s="570"/>
      <c r="W14" s="570"/>
      <c r="X14" s="599" t="s">
        <v>121</v>
      </c>
      <c r="Y14" s="600"/>
      <c r="Z14" s="600"/>
      <c r="AA14" s="600"/>
      <c r="AB14" s="600"/>
      <c r="AC14" s="600"/>
      <c r="AD14" s="600"/>
      <c r="AE14" s="600"/>
      <c r="AF14" s="600"/>
      <c r="AG14" s="601"/>
      <c r="AH14" s="570" t="s">
        <v>122</v>
      </c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79"/>
      <c r="BM14" s="570" t="s">
        <v>121</v>
      </c>
      <c r="BN14" s="570"/>
      <c r="BO14" s="570"/>
      <c r="BP14" s="570"/>
      <c r="BQ14" s="570"/>
      <c r="BR14" s="570"/>
      <c r="BS14" s="570"/>
      <c r="BT14" s="570"/>
      <c r="BU14" s="570"/>
      <c r="BV14" s="570"/>
      <c r="BW14" s="570"/>
      <c r="BX14" s="570"/>
      <c r="BY14" s="570"/>
      <c r="BZ14" s="570"/>
      <c r="CA14" s="570"/>
      <c r="CB14" s="570"/>
      <c r="CC14" s="570"/>
      <c r="CD14" s="570"/>
      <c r="CE14" s="570"/>
      <c r="CF14" s="570"/>
      <c r="CG14" s="570"/>
      <c r="CH14" s="570"/>
      <c r="CI14" s="570"/>
      <c r="CJ14" s="570"/>
      <c r="CK14" s="570"/>
      <c r="CL14" s="570"/>
    </row>
    <row r="15" spans="1:90" s="45" customFormat="1" ht="12.75">
      <c r="A15" s="570">
        <v>1</v>
      </c>
      <c r="B15" s="570"/>
      <c r="C15" s="570"/>
      <c r="D15" s="570"/>
      <c r="E15" s="570">
        <v>2</v>
      </c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>
        <v>5</v>
      </c>
      <c r="S15" s="570"/>
      <c r="T15" s="570"/>
      <c r="U15" s="570"/>
      <c r="V15" s="570"/>
      <c r="W15" s="570"/>
      <c r="X15" s="592">
        <v>6</v>
      </c>
      <c r="Y15" s="592"/>
      <c r="Z15" s="592"/>
      <c r="AA15" s="592"/>
      <c r="AB15" s="592"/>
      <c r="AC15" s="592"/>
      <c r="AD15" s="592"/>
      <c r="AE15" s="592"/>
      <c r="AF15" s="592"/>
      <c r="AG15" s="592"/>
      <c r="AH15" s="570">
        <v>7</v>
      </c>
      <c r="AI15" s="570"/>
      <c r="AJ15" s="570"/>
      <c r="AK15" s="570"/>
      <c r="AL15" s="570"/>
      <c r="AM15" s="570"/>
      <c r="AN15" s="570">
        <v>8</v>
      </c>
      <c r="AO15" s="570"/>
      <c r="AP15" s="570"/>
      <c r="AQ15" s="570"/>
      <c r="AR15" s="570"/>
      <c r="AS15" s="570"/>
      <c r="AT15" s="570">
        <v>9</v>
      </c>
      <c r="AU15" s="570"/>
      <c r="AV15" s="570"/>
      <c r="AW15" s="570"/>
      <c r="AX15" s="570"/>
      <c r="AY15" s="570"/>
      <c r="AZ15" s="570">
        <v>10</v>
      </c>
      <c r="BA15" s="570"/>
      <c r="BB15" s="570"/>
      <c r="BC15" s="570"/>
      <c r="BD15" s="570"/>
      <c r="BE15" s="570"/>
      <c r="BF15" s="570">
        <v>11</v>
      </c>
      <c r="BG15" s="570"/>
      <c r="BH15" s="570"/>
      <c r="BI15" s="570"/>
      <c r="BJ15" s="570"/>
      <c r="BK15" s="570"/>
      <c r="BL15" s="79">
        <v>12</v>
      </c>
      <c r="BM15" s="570">
        <v>15</v>
      </c>
      <c r="BN15" s="570"/>
      <c r="BO15" s="570"/>
      <c r="BP15" s="570"/>
      <c r="BQ15" s="570"/>
      <c r="BR15" s="570"/>
      <c r="BS15" s="570">
        <v>16</v>
      </c>
      <c r="BT15" s="570"/>
      <c r="BU15" s="570"/>
      <c r="BV15" s="570"/>
      <c r="BW15" s="570"/>
      <c r="BX15" s="570"/>
      <c r="BY15" s="570">
        <v>17</v>
      </c>
      <c r="BZ15" s="570"/>
      <c r="CA15" s="570"/>
      <c r="CB15" s="570"/>
      <c r="CC15" s="570"/>
      <c r="CD15" s="570"/>
      <c r="CE15" s="570">
        <v>18</v>
      </c>
      <c r="CF15" s="570"/>
      <c r="CG15" s="570"/>
      <c r="CH15" s="570"/>
      <c r="CI15" s="570"/>
      <c r="CJ15" s="570"/>
      <c r="CK15" s="79">
        <v>19</v>
      </c>
      <c r="CL15" s="79">
        <v>20</v>
      </c>
    </row>
    <row r="16" spans="1:90" s="45" customFormat="1" ht="33.75" customHeight="1">
      <c r="A16" s="588">
        <v>1</v>
      </c>
      <c r="B16" s="588"/>
      <c r="C16" s="588"/>
      <c r="D16" s="588"/>
      <c r="E16" s="589" t="s">
        <v>453</v>
      </c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1"/>
      <c r="R16" s="587"/>
      <c r="S16" s="587"/>
      <c r="T16" s="587"/>
      <c r="U16" s="587"/>
      <c r="V16" s="587"/>
      <c r="W16" s="587"/>
      <c r="X16" s="587">
        <f>203.02/1.18</f>
        <v>172.05084745762713</v>
      </c>
      <c r="Y16" s="587"/>
      <c r="Z16" s="587"/>
      <c r="AA16" s="587"/>
      <c r="AB16" s="587"/>
      <c r="AC16" s="587"/>
      <c r="AD16" s="587"/>
      <c r="AE16" s="587"/>
      <c r="AF16" s="587"/>
      <c r="AG16" s="587"/>
      <c r="AH16" s="593"/>
      <c r="AI16" s="594"/>
      <c r="AJ16" s="594"/>
      <c r="AK16" s="594"/>
      <c r="AL16" s="594"/>
      <c r="AM16" s="595"/>
      <c r="AN16" s="593"/>
      <c r="AO16" s="594"/>
      <c r="AP16" s="594"/>
      <c r="AQ16" s="594"/>
      <c r="AR16" s="594"/>
      <c r="AS16" s="595"/>
      <c r="AT16" s="593" t="s">
        <v>436</v>
      </c>
      <c r="AU16" s="594"/>
      <c r="AV16" s="594"/>
      <c r="AW16" s="594"/>
      <c r="AX16" s="594"/>
      <c r="AY16" s="595"/>
      <c r="AZ16" s="593"/>
      <c r="BA16" s="594"/>
      <c r="BB16" s="594"/>
      <c r="BC16" s="594"/>
      <c r="BD16" s="594"/>
      <c r="BE16" s="595"/>
      <c r="BF16" s="593" t="str">
        <f>AT16</f>
        <v>12 МВА</v>
      </c>
      <c r="BG16" s="594"/>
      <c r="BH16" s="594"/>
      <c r="BI16" s="594"/>
      <c r="BJ16" s="594"/>
      <c r="BK16" s="595"/>
      <c r="BL16" s="80" t="s">
        <v>436</v>
      </c>
      <c r="BM16" s="587"/>
      <c r="BN16" s="587"/>
      <c r="BO16" s="587"/>
      <c r="BP16" s="587"/>
      <c r="BQ16" s="587"/>
      <c r="BR16" s="587"/>
      <c r="BS16" s="587"/>
      <c r="BT16" s="587"/>
      <c r="BU16" s="587"/>
      <c r="BV16" s="587"/>
      <c r="BW16" s="587"/>
      <c r="BX16" s="587"/>
      <c r="BY16" s="587"/>
      <c r="BZ16" s="587"/>
      <c r="CA16" s="587"/>
      <c r="CB16" s="587"/>
      <c r="CC16" s="587"/>
      <c r="CD16" s="587"/>
      <c r="CE16" s="587">
        <v>71.403</v>
      </c>
      <c r="CF16" s="587"/>
      <c r="CG16" s="587"/>
      <c r="CH16" s="587"/>
      <c r="CI16" s="587"/>
      <c r="CJ16" s="587"/>
      <c r="CK16" s="78">
        <f>CE16</f>
        <v>71.403</v>
      </c>
      <c r="CL16" s="78">
        <v>71.403</v>
      </c>
    </row>
    <row r="17" spans="1:90" s="45" customFormat="1" ht="52.5" customHeight="1">
      <c r="A17" s="588">
        <v>2</v>
      </c>
      <c r="B17" s="588"/>
      <c r="C17" s="588"/>
      <c r="D17" s="588"/>
      <c r="E17" s="589" t="s">
        <v>527</v>
      </c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1"/>
      <c r="R17" s="587"/>
      <c r="S17" s="587"/>
      <c r="T17" s="587"/>
      <c r="U17" s="587"/>
      <c r="V17" s="587"/>
      <c r="W17" s="587"/>
      <c r="X17" s="587">
        <v>3.814</v>
      </c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93"/>
      <c r="AO17" s="594"/>
      <c r="AP17" s="594"/>
      <c r="AQ17" s="594"/>
      <c r="AR17" s="594"/>
      <c r="AS17" s="595"/>
      <c r="AT17" s="593"/>
      <c r="AU17" s="594"/>
      <c r="AV17" s="594"/>
      <c r="AW17" s="594"/>
      <c r="AX17" s="594"/>
      <c r="AY17" s="595"/>
      <c r="AZ17" s="593"/>
      <c r="BA17" s="594"/>
      <c r="BB17" s="594"/>
      <c r="BC17" s="594"/>
      <c r="BD17" s="594"/>
      <c r="BE17" s="595"/>
      <c r="BF17" s="593"/>
      <c r="BG17" s="594"/>
      <c r="BH17" s="594"/>
      <c r="BI17" s="594"/>
      <c r="BJ17" s="594"/>
      <c r="BK17" s="595"/>
      <c r="BL17" s="304"/>
      <c r="BM17" s="587"/>
      <c r="BN17" s="587"/>
      <c r="BO17" s="587"/>
      <c r="BP17" s="587"/>
      <c r="BQ17" s="587"/>
      <c r="BR17" s="587"/>
      <c r="BS17" s="587">
        <v>0.445</v>
      </c>
      <c r="BT17" s="587"/>
      <c r="BU17" s="587"/>
      <c r="BV17" s="587"/>
      <c r="BW17" s="587"/>
      <c r="BX17" s="587"/>
      <c r="BY17" s="587">
        <v>0.445</v>
      </c>
      <c r="BZ17" s="587"/>
      <c r="CA17" s="587"/>
      <c r="CB17" s="587"/>
      <c r="CC17" s="587"/>
      <c r="CD17" s="587"/>
      <c r="CE17" s="587">
        <v>0.3812</v>
      </c>
      <c r="CF17" s="587"/>
      <c r="CG17" s="587"/>
      <c r="CH17" s="587"/>
      <c r="CI17" s="587"/>
      <c r="CJ17" s="587"/>
      <c r="CK17" s="303">
        <f>CE17+BY17+BS17</f>
        <v>1.2712</v>
      </c>
      <c r="CL17" s="303">
        <f>CK17</f>
        <v>1.2712</v>
      </c>
    </row>
    <row r="18" spans="1:90" s="45" customFormat="1" ht="54" customHeight="1">
      <c r="A18" s="588">
        <v>3</v>
      </c>
      <c r="B18" s="588"/>
      <c r="C18" s="588"/>
      <c r="D18" s="588"/>
      <c r="E18" s="589" t="s">
        <v>526</v>
      </c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1"/>
      <c r="R18" s="587"/>
      <c r="S18" s="587"/>
      <c r="T18" s="587"/>
      <c r="U18" s="587"/>
      <c r="V18" s="587"/>
      <c r="W18" s="587"/>
      <c r="X18" s="587">
        <f>24.662/1.18</f>
        <v>20.9</v>
      </c>
      <c r="Y18" s="587"/>
      <c r="Z18" s="587"/>
      <c r="AA18" s="587"/>
      <c r="AB18" s="587"/>
      <c r="AC18" s="587"/>
      <c r="AD18" s="587"/>
      <c r="AE18" s="587"/>
      <c r="AF18" s="587"/>
      <c r="AG18" s="587"/>
      <c r="AH18" s="587" t="s">
        <v>218</v>
      </c>
      <c r="AI18" s="587"/>
      <c r="AJ18" s="587"/>
      <c r="AK18" s="587"/>
      <c r="AL18" s="587"/>
      <c r="AM18" s="587"/>
      <c r="AN18" s="593" t="s">
        <v>219</v>
      </c>
      <c r="AO18" s="594"/>
      <c r="AP18" s="594"/>
      <c r="AQ18" s="594"/>
      <c r="AR18" s="594"/>
      <c r="AS18" s="595"/>
      <c r="AT18" s="593" t="s">
        <v>220</v>
      </c>
      <c r="AU18" s="594"/>
      <c r="AV18" s="594"/>
      <c r="AW18" s="594"/>
      <c r="AX18" s="594"/>
      <c r="AY18" s="595"/>
      <c r="AZ18" s="593" t="s">
        <v>221</v>
      </c>
      <c r="BA18" s="594"/>
      <c r="BB18" s="594"/>
      <c r="BC18" s="594"/>
      <c r="BD18" s="594"/>
      <c r="BE18" s="595"/>
      <c r="BF18" s="593" t="s">
        <v>222</v>
      </c>
      <c r="BG18" s="594"/>
      <c r="BH18" s="594"/>
      <c r="BI18" s="594"/>
      <c r="BJ18" s="594"/>
      <c r="BK18" s="595"/>
      <c r="BL18" s="80" t="str">
        <f>BF18</f>
        <v>20 км /2,52 МВА</v>
      </c>
      <c r="BM18" s="587">
        <f>X18*0.1</f>
        <v>2.09</v>
      </c>
      <c r="BN18" s="587"/>
      <c r="BO18" s="587"/>
      <c r="BP18" s="587"/>
      <c r="BQ18" s="587"/>
      <c r="BR18" s="587"/>
      <c r="BS18" s="587">
        <f>X18*0.3</f>
        <v>6.27</v>
      </c>
      <c r="BT18" s="587"/>
      <c r="BU18" s="587"/>
      <c r="BV18" s="587"/>
      <c r="BW18" s="587"/>
      <c r="BX18" s="587"/>
      <c r="BY18" s="587">
        <f>X18*0.4</f>
        <v>8.36</v>
      </c>
      <c r="BZ18" s="587"/>
      <c r="CA18" s="587"/>
      <c r="CB18" s="587"/>
      <c r="CC18" s="587"/>
      <c r="CD18" s="587"/>
      <c r="CE18" s="587">
        <f>X18*0.2</f>
        <v>4.18</v>
      </c>
      <c r="CF18" s="587"/>
      <c r="CG18" s="587"/>
      <c r="CH18" s="587"/>
      <c r="CI18" s="587"/>
      <c r="CJ18" s="587"/>
      <c r="CK18" s="78">
        <f>CE18+BY18+BS18+BM18</f>
        <v>20.9</v>
      </c>
      <c r="CL18" s="78">
        <v>20.9</v>
      </c>
    </row>
    <row r="19" ht="6" customHeight="1"/>
    <row r="20" s="45" customFormat="1" ht="10.5">
      <c r="A20" s="46" t="s">
        <v>123</v>
      </c>
    </row>
    <row r="21" spans="1:90" s="45" customFormat="1" ht="10.5">
      <c r="A21" s="602" t="s">
        <v>124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</row>
    <row r="22" spans="1:90" s="45" customFormat="1" ht="10.5">
      <c r="A22" s="602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</row>
    <row r="23" s="45" customFormat="1" ht="10.5">
      <c r="A23" s="46" t="s">
        <v>125</v>
      </c>
    </row>
    <row r="24" s="45" customFormat="1" ht="10.5">
      <c r="A24" s="46" t="s">
        <v>126</v>
      </c>
    </row>
    <row r="26" spans="1:90" ht="15">
      <c r="A26" s="603" t="s">
        <v>202</v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03"/>
      <c r="BS26" s="603"/>
      <c r="BT26" s="603"/>
      <c r="BU26" s="603"/>
      <c r="BV26" s="603"/>
      <c r="BW26" s="603"/>
      <c r="BX26" s="603"/>
      <c r="BY26" s="603"/>
      <c r="BZ26" s="603"/>
      <c r="CA26" s="603"/>
      <c r="CB26" s="603"/>
      <c r="CC26" s="603"/>
      <c r="CD26" s="603"/>
      <c r="CE26" s="603"/>
      <c r="CF26" s="603"/>
      <c r="CG26" s="603"/>
      <c r="CH26" s="603"/>
      <c r="CI26" s="603"/>
      <c r="CJ26" s="603"/>
      <c r="CK26" s="603"/>
      <c r="CL26" s="603"/>
    </row>
  </sheetData>
  <sheetProtection/>
  <mergeCells count="86">
    <mergeCell ref="A21:CL22"/>
    <mergeCell ref="A26:CL26"/>
    <mergeCell ref="A18:D18"/>
    <mergeCell ref="E18:Q18"/>
    <mergeCell ref="R18:W18"/>
    <mergeCell ref="X18:AG18"/>
    <mergeCell ref="BS18:BX18"/>
    <mergeCell ref="BY18:CD18"/>
    <mergeCell ref="CE18:CJ18"/>
    <mergeCell ref="AH18:AM18"/>
    <mergeCell ref="AN18:AS18"/>
    <mergeCell ref="AT18:AY18"/>
    <mergeCell ref="AZ18:BE18"/>
    <mergeCell ref="BF18:BK18"/>
    <mergeCell ref="BM18:BR18"/>
    <mergeCell ref="A17:D17"/>
    <mergeCell ref="E17:Q17"/>
    <mergeCell ref="R17:W17"/>
    <mergeCell ref="X17:AG17"/>
    <mergeCell ref="R16:W16"/>
    <mergeCell ref="X16:AG16"/>
    <mergeCell ref="AH17:AM17"/>
    <mergeCell ref="AN17:AS17"/>
    <mergeCell ref="AT17:AY17"/>
    <mergeCell ref="AZ17:BE17"/>
    <mergeCell ref="BF17:BK17"/>
    <mergeCell ref="BY15:CD15"/>
    <mergeCell ref="CE15:CJ15"/>
    <mergeCell ref="CE16:CJ16"/>
    <mergeCell ref="BF16:BK16"/>
    <mergeCell ref="BM17:BR17"/>
    <mergeCell ref="BS17:BX17"/>
    <mergeCell ref="BY17:CD17"/>
    <mergeCell ref="CE17:CJ17"/>
    <mergeCell ref="BF15:BK15"/>
    <mergeCell ref="BM15:BR15"/>
    <mergeCell ref="BS15:BX15"/>
    <mergeCell ref="BY16:CD16"/>
    <mergeCell ref="AH11:CL11"/>
    <mergeCell ref="AH12:BK12"/>
    <mergeCell ref="BY13:CD13"/>
    <mergeCell ref="CE13:CJ13"/>
    <mergeCell ref="R14:W14"/>
    <mergeCell ref="X14:AG14"/>
    <mergeCell ref="AH14:BK14"/>
    <mergeCell ref="BM14:CL14"/>
    <mergeCell ref="R13:W13"/>
    <mergeCell ref="AH13:AM13"/>
    <mergeCell ref="BS13:BX13"/>
    <mergeCell ref="AN13:AS13"/>
    <mergeCell ref="AT13:AY13"/>
    <mergeCell ref="AZ13:BE13"/>
    <mergeCell ref="BF13:BK13"/>
    <mergeCell ref="BM13:BR13"/>
    <mergeCell ref="AH15:AM15"/>
    <mergeCell ref="BM16:BR16"/>
    <mergeCell ref="BS16:BX16"/>
    <mergeCell ref="A16:D16"/>
    <mergeCell ref="E16:Q16"/>
    <mergeCell ref="AN15:AS15"/>
    <mergeCell ref="AT15:AY15"/>
    <mergeCell ref="AZ15:BE15"/>
    <mergeCell ref="A15:D15"/>
    <mergeCell ref="E15:Q15"/>
    <mergeCell ref="R15:W15"/>
    <mergeCell ref="X15:AG15"/>
    <mergeCell ref="AH16:AM16"/>
    <mergeCell ref="AN16:AS16"/>
    <mergeCell ref="AT16:AY16"/>
    <mergeCell ref="AZ16:BE16"/>
    <mergeCell ref="BM12:CK12"/>
    <mergeCell ref="CL12:CL13"/>
    <mergeCell ref="BV1:CL1"/>
    <mergeCell ref="BV2:CL2"/>
    <mergeCell ref="BV3:CL3"/>
    <mergeCell ref="BS4:CL4"/>
    <mergeCell ref="BV5:CL5"/>
    <mergeCell ref="BV6:CL6"/>
    <mergeCell ref="BV7:CL7"/>
    <mergeCell ref="BV8:CL8"/>
    <mergeCell ref="A9:CL9"/>
    <mergeCell ref="A11:D14"/>
    <mergeCell ref="E11:Q14"/>
    <mergeCell ref="BL12:BL13"/>
    <mergeCell ref="R11:W12"/>
    <mergeCell ref="X11:AG13"/>
  </mergeCells>
  <printOptions/>
  <pageMargins left="0.2755905511811024" right="0.2362204724409449" top="0.7874015748031497" bottom="0.3937007874015748" header="0.1968503937007874" footer="0.1968503937007874"/>
  <pageSetup fitToHeight="3" horizontalDpi="600" verticalDpi="600" orientation="landscape" paperSize="8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B47"/>
  <sheetViews>
    <sheetView tabSelected="1" view="pageBreakPreview" zoomScaleNormal="120" zoomScaleSheetLayoutView="100" zoomScalePageLayoutView="0" workbookViewId="0" topLeftCell="A1">
      <selection activeCell="EA33" sqref="EA33:EI33"/>
    </sheetView>
  </sheetViews>
  <sheetFormatPr defaultColWidth="0.85546875" defaultRowHeight="15"/>
  <cols>
    <col min="1" max="2" width="0.85546875" style="52" customWidth="1"/>
    <col min="3" max="3" width="0.71875" style="52" customWidth="1"/>
    <col min="4" max="4" width="1.8515625" style="52" customWidth="1"/>
    <col min="5" max="14" width="0.85546875" style="52" customWidth="1"/>
    <col min="15" max="15" width="1.421875" style="52" customWidth="1"/>
    <col min="16" max="177" width="0.85546875" style="52" customWidth="1"/>
    <col min="178" max="178" width="2.28125" style="52" customWidth="1"/>
    <col min="179" max="220" width="0.85546875" style="52" customWidth="1"/>
    <col min="221" max="221" width="0.2890625" style="52" customWidth="1"/>
    <col min="222" max="222" width="0.85546875" style="52" hidden="1" customWidth="1"/>
    <col min="223" max="235" width="0.85546875" style="52" customWidth="1"/>
    <col min="236" max="236" width="7.421875" style="52" customWidth="1"/>
    <col min="237" max="16384" width="0.85546875" style="52" customWidth="1"/>
  </cols>
  <sheetData>
    <row r="1" spans="212:236" s="50" customFormat="1" ht="33" customHeight="1">
      <c r="HD1" s="715" t="s">
        <v>175</v>
      </c>
      <c r="HE1" s="715"/>
      <c r="HF1" s="715"/>
      <c r="HG1" s="715"/>
      <c r="HH1" s="715"/>
      <c r="HI1" s="715"/>
      <c r="HJ1" s="715"/>
      <c r="HK1" s="715"/>
      <c r="HL1" s="715"/>
      <c r="HM1" s="715"/>
      <c r="HN1" s="715"/>
      <c r="HO1" s="715"/>
      <c r="HP1" s="715"/>
      <c r="HQ1" s="715"/>
      <c r="HR1" s="715"/>
      <c r="HS1" s="715"/>
      <c r="HT1" s="715"/>
      <c r="HU1" s="715"/>
      <c r="HV1" s="715"/>
      <c r="HW1" s="715"/>
      <c r="HX1" s="715"/>
      <c r="HY1" s="715"/>
      <c r="HZ1" s="715"/>
      <c r="IA1" s="715"/>
      <c r="IB1" s="715"/>
    </row>
    <row r="2" spans="1:236" s="51" customFormat="1" ht="23.25" customHeight="1">
      <c r="A2" s="716" t="s">
        <v>437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  <c r="AP2" s="716"/>
      <c r="AQ2" s="716"/>
      <c r="AR2" s="716"/>
      <c r="AS2" s="716"/>
      <c r="AT2" s="716"/>
      <c r="AU2" s="716"/>
      <c r="AV2" s="716"/>
      <c r="AW2" s="716"/>
      <c r="AX2" s="716"/>
      <c r="AY2" s="716"/>
      <c r="AZ2" s="716"/>
      <c r="BA2" s="716"/>
      <c r="BB2" s="716"/>
      <c r="BC2" s="716"/>
      <c r="BD2" s="716"/>
      <c r="BE2" s="716"/>
      <c r="BF2" s="716"/>
      <c r="BG2" s="716"/>
      <c r="BH2" s="716"/>
      <c r="BI2" s="716"/>
      <c r="BJ2" s="716"/>
      <c r="BK2" s="716"/>
      <c r="BL2" s="716"/>
      <c r="BM2" s="716"/>
      <c r="BN2" s="716"/>
      <c r="BO2" s="716"/>
      <c r="BP2" s="716"/>
      <c r="BQ2" s="716"/>
      <c r="BR2" s="716"/>
      <c r="BS2" s="716"/>
      <c r="BT2" s="716"/>
      <c r="BU2" s="716"/>
      <c r="BV2" s="716"/>
      <c r="BW2" s="716"/>
      <c r="BX2" s="716"/>
      <c r="BY2" s="716"/>
      <c r="BZ2" s="716"/>
      <c r="CA2" s="716"/>
      <c r="CB2" s="716"/>
      <c r="CC2" s="716"/>
      <c r="CD2" s="716"/>
      <c r="CE2" s="716"/>
      <c r="CF2" s="716"/>
      <c r="CG2" s="716"/>
      <c r="CH2" s="716"/>
      <c r="CI2" s="716"/>
      <c r="CJ2" s="716"/>
      <c r="CK2" s="716"/>
      <c r="CL2" s="716"/>
      <c r="CM2" s="716"/>
      <c r="CN2" s="716"/>
      <c r="CO2" s="716"/>
      <c r="CP2" s="716"/>
      <c r="CQ2" s="716"/>
      <c r="CR2" s="716"/>
      <c r="CS2" s="716"/>
      <c r="CT2" s="716"/>
      <c r="CU2" s="716"/>
      <c r="CV2" s="716"/>
      <c r="CW2" s="716"/>
      <c r="CX2" s="716"/>
      <c r="CY2" s="716"/>
      <c r="CZ2" s="716"/>
      <c r="DA2" s="716"/>
      <c r="DB2" s="716"/>
      <c r="DC2" s="716"/>
      <c r="DD2" s="716"/>
      <c r="DE2" s="716"/>
      <c r="DF2" s="716"/>
      <c r="DG2" s="716"/>
      <c r="DH2" s="716"/>
      <c r="DI2" s="716"/>
      <c r="DJ2" s="716"/>
      <c r="DK2" s="716"/>
      <c r="DL2" s="716"/>
      <c r="DM2" s="716"/>
      <c r="DN2" s="716"/>
      <c r="DO2" s="716"/>
      <c r="DP2" s="716"/>
      <c r="DQ2" s="716"/>
      <c r="DR2" s="716"/>
      <c r="DS2" s="716"/>
      <c r="DT2" s="716"/>
      <c r="DU2" s="716"/>
      <c r="DV2" s="716"/>
      <c r="DW2" s="716"/>
      <c r="DX2" s="716"/>
      <c r="DY2" s="716"/>
      <c r="DZ2" s="716"/>
      <c r="EA2" s="716"/>
      <c r="EB2" s="716"/>
      <c r="EC2" s="716"/>
      <c r="ED2" s="716"/>
      <c r="EE2" s="716"/>
      <c r="EF2" s="716"/>
      <c r="EG2" s="716"/>
      <c r="EH2" s="716"/>
      <c r="EI2" s="716"/>
      <c r="EJ2" s="716"/>
      <c r="EK2" s="716"/>
      <c r="EL2" s="716"/>
      <c r="EM2" s="716"/>
      <c r="EN2" s="716"/>
      <c r="EO2" s="716"/>
      <c r="EP2" s="716"/>
      <c r="EQ2" s="716"/>
      <c r="ER2" s="716"/>
      <c r="ES2" s="716"/>
      <c r="ET2" s="716"/>
      <c r="EU2" s="716"/>
      <c r="EV2" s="716"/>
      <c r="EW2" s="716"/>
      <c r="EX2" s="716"/>
      <c r="EY2" s="716"/>
      <c r="EZ2" s="716"/>
      <c r="FA2" s="716"/>
      <c r="FB2" s="716"/>
      <c r="FC2" s="716"/>
      <c r="FD2" s="716"/>
      <c r="FE2" s="716"/>
      <c r="FF2" s="716"/>
      <c r="FG2" s="716"/>
      <c r="FH2" s="716"/>
      <c r="FI2" s="716"/>
      <c r="FJ2" s="716"/>
      <c r="FK2" s="716"/>
      <c r="FL2" s="716"/>
      <c r="FM2" s="716"/>
      <c r="FN2" s="716"/>
      <c r="FO2" s="716"/>
      <c r="FP2" s="716"/>
      <c r="FQ2" s="716"/>
      <c r="FR2" s="716"/>
      <c r="FS2" s="716"/>
      <c r="FT2" s="716"/>
      <c r="FU2" s="716"/>
      <c r="FV2" s="716"/>
      <c r="FW2" s="716"/>
      <c r="FX2" s="716"/>
      <c r="FY2" s="716"/>
      <c r="FZ2" s="716"/>
      <c r="GA2" s="716"/>
      <c r="GB2" s="716"/>
      <c r="GC2" s="716"/>
      <c r="GD2" s="716"/>
      <c r="GE2" s="716"/>
      <c r="GF2" s="716"/>
      <c r="GG2" s="716"/>
      <c r="GH2" s="716"/>
      <c r="GI2" s="716"/>
      <c r="GJ2" s="716"/>
      <c r="GK2" s="716"/>
      <c r="GL2" s="716"/>
      <c r="GM2" s="716"/>
      <c r="GN2" s="716"/>
      <c r="GO2" s="716"/>
      <c r="GP2" s="716"/>
      <c r="GQ2" s="716"/>
      <c r="GR2" s="716"/>
      <c r="GS2" s="716"/>
      <c r="GT2" s="716"/>
      <c r="GU2" s="716"/>
      <c r="GV2" s="716"/>
      <c r="GW2" s="716"/>
      <c r="GX2" s="716"/>
      <c r="GY2" s="716"/>
      <c r="GZ2" s="716"/>
      <c r="HA2" s="716"/>
      <c r="HB2" s="716"/>
      <c r="HC2" s="716"/>
      <c r="HD2" s="716"/>
      <c r="HE2" s="716"/>
      <c r="HF2" s="716"/>
      <c r="HG2" s="716"/>
      <c r="HH2" s="716"/>
      <c r="HI2" s="716"/>
      <c r="HJ2" s="716"/>
      <c r="HK2" s="716"/>
      <c r="HL2" s="716"/>
      <c r="HM2" s="716"/>
      <c r="HN2" s="716"/>
      <c r="HO2" s="716"/>
      <c r="HP2" s="716"/>
      <c r="HQ2" s="716"/>
      <c r="HR2" s="716"/>
      <c r="HS2" s="716"/>
      <c r="HT2" s="716"/>
      <c r="HU2" s="716"/>
      <c r="HV2" s="716"/>
      <c r="HW2" s="716"/>
      <c r="HX2" s="716"/>
      <c r="HY2" s="716"/>
      <c r="HZ2" s="716"/>
      <c r="IA2" s="716"/>
      <c r="IB2" s="716"/>
    </row>
    <row r="3" spans="1:236" ht="7.5" customHeight="1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  <c r="BP3" s="716"/>
      <c r="BQ3" s="716"/>
      <c r="BR3" s="716"/>
      <c r="BS3" s="716"/>
      <c r="BT3" s="716"/>
      <c r="BU3" s="716"/>
      <c r="BV3" s="716"/>
      <c r="BW3" s="716"/>
      <c r="BX3" s="716"/>
      <c r="BY3" s="716"/>
      <c r="BZ3" s="716"/>
      <c r="CA3" s="716"/>
      <c r="CB3" s="716"/>
      <c r="CC3" s="716"/>
      <c r="CD3" s="716"/>
      <c r="CE3" s="716"/>
      <c r="CF3" s="716"/>
      <c r="CG3" s="716"/>
      <c r="CH3" s="716"/>
      <c r="CI3" s="716"/>
      <c r="CJ3" s="716"/>
      <c r="CK3" s="716"/>
      <c r="CL3" s="716"/>
      <c r="CM3" s="716"/>
      <c r="CN3" s="716"/>
      <c r="CO3" s="716"/>
      <c r="CP3" s="716"/>
      <c r="CQ3" s="716"/>
      <c r="CR3" s="716"/>
      <c r="CS3" s="716"/>
      <c r="CT3" s="716"/>
      <c r="CU3" s="716"/>
      <c r="CV3" s="716"/>
      <c r="CW3" s="716"/>
      <c r="CX3" s="716"/>
      <c r="CY3" s="716"/>
      <c r="CZ3" s="716"/>
      <c r="DA3" s="716"/>
      <c r="DB3" s="716"/>
      <c r="DC3" s="716"/>
      <c r="DD3" s="716"/>
      <c r="DE3" s="716"/>
      <c r="DF3" s="716"/>
      <c r="DG3" s="716"/>
      <c r="DH3" s="716"/>
      <c r="DI3" s="716"/>
      <c r="DJ3" s="716"/>
      <c r="DK3" s="716"/>
      <c r="DL3" s="716"/>
      <c r="DM3" s="716"/>
      <c r="DN3" s="716"/>
      <c r="DO3" s="716"/>
      <c r="DP3" s="716"/>
      <c r="DQ3" s="716"/>
      <c r="DR3" s="716"/>
      <c r="DS3" s="716"/>
      <c r="DT3" s="716"/>
      <c r="DU3" s="716"/>
      <c r="DV3" s="716"/>
      <c r="DW3" s="716"/>
      <c r="DX3" s="716"/>
      <c r="DY3" s="716"/>
      <c r="DZ3" s="716"/>
      <c r="EA3" s="716"/>
      <c r="EB3" s="716"/>
      <c r="EC3" s="716"/>
      <c r="ED3" s="716"/>
      <c r="EE3" s="716"/>
      <c r="EF3" s="716"/>
      <c r="EG3" s="716"/>
      <c r="EH3" s="716"/>
      <c r="EI3" s="716"/>
      <c r="EJ3" s="716"/>
      <c r="EK3" s="716"/>
      <c r="EL3" s="716"/>
      <c r="EM3" s="716"/>
      <c r="EN3" s="716"/>
      <c r="EO3" s="716"/>
      <c r="EP3" s="716"/>
      <c r="EQ3" s="716"/>
      <c r="ER3" s="716"/>
      <c r="ES3" s="716"/>
      <c r="ET3" s="716"/>
      <c r="EU3" s="716"/>
      <c r="EV3" s="716"/>
      <c r="EW3" s="716"/>
      <c r="EX3" s="716"/>
      <c r="EY3" s="716"/>
      <c r="EZ3" s="716"/>
      <c r="FA3" s="716"/>
      <c r="FB3" s="716"/>
      <c r="FC3" s="716"/>
      <c r="FD3" s="716"/>
      <c r="FE3" s="716"/>
      <c r="FF3" s="716"/>
      <c r="FG3" s="716"/>
      <c r="FH3" s="716"/>
      <c r="FI3" s="716"/>
      <c r="FJ3" s="716"/>
      <c r="FK3" s="716"/>
      <c r="FL3" s="716"/>
      <c r="FM3" s="716"/>
      <c r="FN3" s="716"/>
      <c r="FO3" s="716"/>
      <c r="FP3" s="716"/>
      <c r="FQ3" s="716"/>
      <c r="FR3" s="716"/>
      <c r="FS3" s="716"/>
      <c r="FT3" s="716"/>
      <c r="FU3" s="716"/>
      <c r="FV3" s="716"/>
      <c r="FW3" s="716"/>
      <c r="FX3" s="716"/>
      <c r="FY3" s="716"/>
      <c r="FZ3" s="716"/>
      <c r="GA3" s="716"/>
      <c r="GB3" s="716"/>
      <c r="GC3" s="716"/>
      <c r="GD3" s="716"/>
      <c r="GE3" s="716"/>
      <c r="GF3" s="716"/>
      <c r="GG3" s="716"/>
      <c r="GH3" s="716"/>
      <c r="GI3" s="716"/>
      <c r="GJ3" s="716"/>
      <c r="GK3" s="716"/>
      <c r="GL3" s="716"/>
      <c r="GM3" s="716"/>
      <c r="GN3" s="716"/>
      <c r="GO3" s="716"/>
      <c r="GP3" s="716"/>
      <c r="GQ3" s="716"/>
      <c r="GR3" s="716"/>
      <c r="GS3" s="716"/>
      <c r="GT3" s="716"/>
      <c r="GU3" s="716"/>
      <c r="GV3" s="716"/>
      <c r="GW3" s="716"/>
      <c r="GX3" s="716"/>
      <c r="GY3" s="716"/>
      <c r="GZ3" s="716"/>
      <c r="HA3" s="716"/>
      <c r="HB3" s="716"/>
      <c r="HC3" s="716"/>
      <c r="HD3" s="716"/>
      <c r="HE3" s="716"/>
      <c r="HF3" s="716"/>
      <c r="HG3" s="716"/>
      <c r="HH3" s="716"/>
      <c r="HI3" s="716"/>
      <c r="HJ3" s="716"/>
      <c r="HK3" s="716"/>
      <c r="HL3" s="716"/>
      <c r="HM3" s="716"/>
      <c r="HN3" s="716"/>
      <c r="HO3" s="716"/>
      <c r="HP3" s="716"/>
      <c r="HQ3" s="716"/>
      <c r="HR3" s="716"/>
      <c r="HS3" s="716"/>
      <c r="HT3" s="716"/>
      <c r="HU3" s="716"/>
      <c r="HV3" s="716"/>
      <c r="HW3" s="716"/>
      <c r="HX3" s="716"/>
      <c r="HY3" s="716"/>
      <c r="HZ3" s="716"/>
      <c r="IA3" s="716"/>
      <c r="IB3" s="716"/>
    </row>
    <row r="4" spans="213:236" ht="49.5" customHeight="1">
      <c r="HE4" s="717" t="s">
        <v>176</v>
      </c>
      <c r="HF4" s="717"/>
      <c r="HG4" s="717"/>
      <c r="HH4" s="717"/>
      <c r="HI4" s="717"/>
      <c r="HJ4" s="717"/>
      <c r="HK4" s="717"/>
      <c r="HL4" s="717"/>
      <c r="HM4" s="717"/>
      <c r="HN4" s="717"/>
      <c r="HO4" s="717"/>
      <c r="HP4" s="717"/>
      <c r="HQ4" s="717"/>
      <c r="HR4" s="717"/>
      <c r="HS4" s="717"/>
      <c r="HT4" s="717"/>
      <c r="HU4" s="717"/>
      <c r="HV4" s="717"/>
      <c r="HW4" s="717"/>
      <c r="HX4" s="717"/>
      <c r="HY4" s="717"/>
      <c r="HZ4" s="717"/>
      <c r="IA4" s="717"/>
      <c r="IB4" s="717"/>
    </row>
    <row r="5" spans="209:236" ht="21.75" customHeight="1">
      <c r="HA5" s="718" t="s">
        <v>2</v>
      </c>
      <c r="HB5" s="718"/>
      <c r="HC5" s="718"/>
      <c r="HD5" s="718"/>
      <c r="HE5" s="718"/>
      <c r="HF5" s="718"/>
      <c r="HG5" s="718"/>
      <c r="HH5" s="718"/>
      <c r="HI5" s="718"/>
      <c r="HJ5" s="718"/>
      <c r="HK5" s="718"/>
      <c r="HL5" s="718"/>
      <c r="HM5" s="718"/>
      <c r="HN5" s="718"/>
      <c r="HO5" s="718"/>
      <c r="HP5" s="718"/>
      <c r="HQ5" s="718"/>
      <c r="HR5" s="718"/>
      <c r="HS5" s="718"/>
      <c r="HT5" s="718"/>
      <c r="HU5" s="718"/>
      <c r="HV5" s="718"/>
      <c r="HW5" s="718"/>
      <c r="HX5" s="718"/>
      <c r="HY5" s="718"/>
      <c r="HZ5" s="718"/>
      <c r="IA5" s="718"/>
      <c r="IB5" s="718"/>
    </row>
    <row r="6" spans="208:236" ht="33.75" customHeight="1">
      <c r="GZ6" s="53"/>
      <c r="HA6" s="719"/>
      <c r="HB6" s="719"/>
      <c r="HC6" s="719"/>
      <c r="HD6" s="719"/>
      <c r="HE6" s="719"/>
      <c r="HF6" s="719"/>
      <c r="HG6" s="719"/>
      <c r="HH6" s="719"/>
      <c r="HI6" s="719"/>
      <c r="HJ6" s="719"/>
      <c r="HK6" s="719"/>
      <c r="HL6" s="719"/>
      <c r="HM6" s="719"/>
      <c r="HN6" s="719"/>
      <c r="HO6" s="719"/>
      <c r="HP6" s="719"/>
      <c r="HQ6" s="719"/>
      <c r="HR6" s="719"/>
      <c r="HS6" s="719"/>
      <c r="HT6" s="719"/>
      <c r="HU6" s="719"/>
      <c r="HV6" s="719"/>
      <c r="HW6" s="719"/>
      <c r="HX6" s="719"/>
      <c r="HY6" s="719"/>
      <c r="HZ6" s="719"/>
      <c r="IA6" s="719"/>
      <c r="IB6" s="719"/>
    </row>
    <row r="7" spans="209:236" ht="12">
      <c r="HA7" s="720" t="s">
        <v>3</v>
      </c>
      <c r="HB7" s="720"/>
      <c r="HC7" s="720"/>
      <c r="HD7" s="720"/>
      <c r="HE7" s="720"/>
      <c r="HF7" s="720"/>
      <c r="HG7" s="720"/>
      <c r="HH7" s="720"/>
      <c r="HI7" s="720"/>
      <c r="HJ7" s="720"/>
      <c r="HK7" s="720"/>
      <c r="HL7" s="720"/>
      <c r="HM7" s="720"/>
      <c r="HN7" s="720"/>
      <c r="HO7" s="720"/>
      <c r="HP7" s="720"/>
      <c r="HQ7" s="720"/>
      <c r="HR7" s="720"/>
      <c r="HS7" s="720"/>
      <c r="HT7" s="720"/>
      <c r="HU7" s="720"/>
      <c r="HV7" s="720"/>
      <c r="HW7" s="720"/>
      <c r="HX7" s="720"/>
      <c r="HY7" s="720"/>
      <c r="HZ7" s="720"/>
      <c r="IA7" s="720"/>
      <c r="IB7" s="720"/>
    </row>
    <row r="8" spans="208:236" ht="12">
      <c r="GZ8" s="718" t="s">
        <v>4</v>
      </c>
      <c r="HA8" s="718"/>
      <c r="HB8" s="750"/>
      <c r="HC8" s="750"/>
      <c r="HD8" s="750"/>
      <c r="HE8" s="751" t="s">
        <v>4</v>
      </c>
      <c r="HF8" s="751"/>
      <c r="HG8" s="750"/>
      <c r="HH8" s="750"/>
      <c r="HI8" s="750"/>
      <c r="HJ8" s="750"/>
      <c r="HK8" s="750"/>
      <c r="HL8" s="750"/>
      <c r="HM8" s="750"/>
      <c r="HN8" s="750"/>
      <c r="HO8" s="750"/>
      <c r="HP8" s="750"/>
      <c r="HQ8" s="750"/>
      <c r="HR8" s="718">
        <v>20</v>
      </c>
      <c r="HS8" s="718"/>
      <c r="HT8" s="718"/>
      <c r="HU8" s="752"/>
      <c r="HV8" s="752"/>
      <c r="HW8" s="752"/>
      <c r="HY8" s="83" t="s">
        <v>5</v>
      </c>
      <c r="IB8" s="83"/>
    </row>
    <row r="9" ht="12">
      <c r="IB9" s="82" t="s">
        <v>6</v>
      </c>
    </row>
    <row r="10" s="50" customFormat="1" ht="12" thickBot="1"/>
    <row r="11" spans="1:236" s="50" customFormat="1" ht="24" customHeight="1">
      <c r="A11" s="746" t="s">
        <v>7</v>
      </c>
      <c r="B11" s="722"/>
      <c r="C11" s="722"/>
      <c r="D11" s="722"/>
      <c r="E11" s="738"/>
      <c r="F11" s="721" t="s">
        <v>8</v>
      </c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38"/>
      <c r="AN11" s="721" t="s">
        <v>177</v>
      </c>
      <c r="AO11" s="722"/>
      <c r="AP11" s="722"/>
      <c r="AQ11" s="722"/>
      <c r="AR11" s="722"/>
      <c r="AS11" s="722"/>
      <c r="AT11" s="722"/>
      <c r="AU11" s="722"/>
      <c r="AV11" s="722"/>
      <c r="AW11" s="722"/>
      <c r="AX11" s="738"/>
      <c r="AY11" s="705" t="s">
        <v>178</v>
      </c>
      <c r="AZ11" s="706"/>
      <c r="BA11" s="706"/>
      <c r="BB11" s="706"/>
      <c r="BC11" s="706"/>
      <c r="BD11" s="706"/>
      <c r="BE11" s="706"/>
      <c r="BF11" s="706"/>
      <c r="BG11" s="706"/>
      <c r="BH11" s="706"/>
      <c r="BI11" s="706"/>
      <c r="BJ11" s="706"/>
      <c r="BK11" s="706"/>
      <c r="BL11" s="706"/>
      <c r="BM11" s="706"/>
      <c r="BN11" s="706"/>
      <c r="BO11" s="706"/>
      <c r="BP11" s="706"/>
      <c r="BQ11" s="706"/>
      <c r="BR11" s="706"/>
      <c r="BS11" s="706"/>
      <c r="BT11" s="706"/>
      <c r="BU11" s="706"/>
      <c r="BV11" s="706"/>
      <c r="BW11" s="706"/>
      <c r="BX11" s="706"/>
      <c r="BY11" s="706"/>
      <c r="BZ11" s="706"/>
      <c r="CA11" s="706"/>
      <c r="CB11" s="706"/>
      <c r="CC11" s="706"/>
      <c r="CD11" s="706"/>
      <c r="CE11" s="706"/>
      <c r="CF11" s="706"/>
      <c r="CG11" s="706"/>
      <c r="CH11" s="706"/>
      <c r="CI11" s="706"/>
      <c r="CJ11" s="706"/>
      <c r="CK11" s="706"/>
      <c r="CL11" s="706"/>
      <c r="CM11" s="706"/>
      <c r="CN11" s="706"/>
      <c r="CO11" s="706"/>
      <c r="CP11" s="706"/>
      <c r="CQ11" s="706"/>
      <c r="CR11" s="706"/>
      <c r="CS11" s="706"/>
      <c r="CT11" s="706"/>
      <c r="CU11" s="706"/>
      <c r="CV11" s="706"/>
      <c r="CW11" s="706"/>
      <c r="CX11" s="706"/>
      <c r="CY11" s="706"/>
      <c r="CZ11" s="706"/>
      <c r="DA11" s="706"/>
      <c r="DB11" s="706"/>
      <c r="DC11" s="706"/>
      <c r="DD11" s="706"/>
      <c r="DE11" s="706"/>
      <c r="DF11" s="706"/>
      <c r="DG11" s="706"/>
      <c r="DH11" s="706"/>
      <c r="DI11" s="706"/>
      <c r="DJ11" s="706"/>
      <c r="DK11" s="706"/>
      <c r="DL11" s="706"/>
      <c r="DM11" s="706"/>
      <c r="DN11" s="706"/>
      <c r="DO11" s="706"/>
      <c r="DP11" s="706"/>
      <c r="DQ11" s="706"/>
      <c r="DR11" s="706"/>
      <c r="DS11" s="706"/>
      <c r="DT11" s="706"/>
      <c r="DU11" s="706"/>
      <c r="DV11" s="706"/>
      <c r="DW11" s="706"/>
      <c r="DX11" s="706"/>
      <c r="DY11" s="706"/>
      <c r="DZ11" s="706"/>
      <c r="EA11" s="706"/>
      <c r="EB11" s="706"/>
      <c r="EC11" s="706"/>
      <c r="ED11" s="706"/>
      <c r="EE11" s="706"/>
      <c r="EF11" s="706"/>
      <c r="EG11" s="706"/>
      <c r="EH11" s="706"/>
      <c r="EI11" s="706"/>
      <c r="EJ11" s="706"/>
      <c r="EK11" s="706"/>
      <c r="EL11" s="706"/>
      <c r="EM11" s="706"/>
      <c r="EN11" s="706"/>
      <c r="EO11" s="706"/>
      <c r="EP11" s="706"/>
      <c r="EQ11" s="706"/>
      <c r="ER11" s="706"/>
      <c r="ES11" s="706"/>
      <c r="ET11" s="707"/>
      <c r="EU11" s="721" t="s">
        <v>179</v>
      </c>
      <c r="EV11" s="722"/>
      <c r="EW11" s="722"/>
      <c r="EX11" s="722"/>
      <c r="EY11" s="722"/>
      <c r="EZ11" s="722"/>
      <c r="FA11" s="722"/>
      <c r="FB11" s="722"/>
      <c r="FC11" s="722"/>
      <c r="FD11" s="722"/>
      <c r="FE11" s="722"/>
      <c r="FF11" s="738"/>
      <c r="FG11" s="705" t="s">
        <v>180</v>
      </c>
      <c r="FH11" s="706"/>
      <c r="FI11" s="706"/>
      <c r="FJ11" s="706"/>
      <c r="FK11" s="706"/>
      <c r="FL11" s="706"/>
      <c r="FM11" s="706"/>
      <c r="FN11" s="706"/>
      <c r="FO11" s="706"/>
      <c r="FP11" s="706"/>
      <c r="FQ11" s="706"/>
      <c r="FR11" s="706"/>
      <c r="FS11" s="706"/>
      <c r="FT11" s="706"/>
      <c r="FU11" s="706"/>
      <c r="FV11" s="706"/>
      <c r="FW11" s="706"/>
      <c r="FX11" s="706"/>
      <c r="FY11" s="706"/>
      <c r="FZ11" s="706"/>
      <c r="GA11" s="706"/>
      <c r="GB11" s="706"/>
      <c r="GC11" s="706"/>
      <c r="GD11" s="706"/>
      <c r="GE11" s="706"/>
      <c r="GF11" s="706"/>
      <c r="GG11" s="706"/>
      <c r="GH11" s="706"/>
      <c r="GI11" s="706"/>
      <c r="GJ11" s="706"/>
      <c r="GK11" s="706"/>
      <c r="GL11" s="706"/>
      <c r="GM11" s="706"/>
      <c r="GN11" s="706"/>
      <c r="GO11" s="706"/>
      <c r="GP11" s="706"/>
      <c r="GQ11" s="706"/>
      <c r="GR11" s="706"/>
      <c r="GS11" s="706"/>
      <c r="GT11" s="707"/>
      <c r="GU11" s="705" t="s">
        <v>181</v>
      </c>
      <c r="GV11" s="706"/>
      <c r="GW11" s="706"/>
      <c r="GX11" s="706"/>
      <c r="GY11" s="706"/>
      <c r="GZ11" s="706"/>
      <c r="HA11" s="706"/>
      <c r="HB11" s="706"/>
      <c r="HC11" s="706"/>
      <c r="HD11" s="706"/>
      <c r="HE11" s="706"/>
      <c r="HF11" s="706"/>
      <c r="HG11" s="706"/>
      <c r="HH11" s="706"/>
      <c r="HI11" s="706"/>
      <c r="HJ11" s="706"/>
      <c r="HK11" s="706"/>
      <c r="HL11" s="706"/>
      <c r="HM11" s="706"/>
      <c r="HN11" s="707"/>
      <c r="HO11" s="721" t="s">
        <v>182</v>
      </c>
      <c r="HP11" s="722"/>
      <c r="HQ11" s="722"/>
      <c r="HR11" s="722"/>
      <c r="HS11" s="722"/>
      <c r="HT11" s="722"/>
      <c r="HU11" s="722"/>
      <c r="HV11" s="722"/>
      <c r="HW11" s="722"/>
      <c r="HX11" s="722"/>
      <c r="HY11" s="722"/>
      <c r="HZ11" s="722"/>
      <c r="IA11" s="722"/>
      <c r="IB11" s="723"/>
    </row>
    <row r="12" spans="1:236" s="50" customFormat="1" ht="24.75" customHeight="1">
      <c r="A12" s="747"/>
      <c r="B12" s="725"/>
      <c r="C12" s="725"/>
      <c r="D12" s="725"/>
      <c r="E12" s="739"/>
      <c r="F12" s="724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39"/>
      <c r="AN12" s="724"/>
      <c r="AO12" s="725"/>
      <c r="AP12" s="725"/>
      <c r="AQ12" s="725"/>
      <c r="AR12" s="725"/>
      <c r="AS12" s="725"/>
      <c r="AT12" s="725"/>
      <c r="AU12" s="725"/>
      <c r="AV12" s="725"/>
      <c r="AW12" s="725"/>
      <c r="AX12" s="739"/>
      <c r="AY12" s="652" t="s">
        <v>96</v>
      </c>
      <c r="AZ12" s="653"/>
      <c r="BA12" s="653"/>
      <c r="BB12" s="653"/>
      <c r="BC12" s="653"/>
      <c r="BD12" s="653"/>
      <c r="BE12" s="653"/>
      <c r="BF12" s="653"/>
      <c r="BG12" s="653"/>
      <c r="BH12" s="653"/>
      <c r="BI12" s="653"/>
      <c r="BJ12" s="653"/>
      <c r="BK12" s="653"/>
      <c r="BL12" s="653"/>
      <c r="BM12" s="653"/>
      <c r="BN12" s="653"/>
      <c r="BO12" s="653"/>
      <c r="BP12" s="653"/>
      <c r="BQ12" s="653"/>
      <c r="BR12" s="654"/>
      <c r="BS12" s="652" t="s">
        <v>116</v>
      </c>
      <c r="BT12" s="653"/>
      <c r="BU12" s="653"/>
      <c r="BV12" s="653"/>
      <c r="BW12" s="653"/>
      <c r="BX12" s="653"/>
      <c r="BY12" s="653"/>
      <c r="BZ12" s="653"/>
      <c r="CA12" s="653"/>
      <c r="CB12" s="653"/>
      <c r="CC12" s="653"/>
      <c r="CD12" s="653"/>
      <c r="CE12" s="653"/>
      <c r="CF12" s="653"/>
      <c r="CG12" s="653"/>
      <c r="CH12" s="653"/>
      <c r="CI12" s="653"/>
      <c r="CJ12" s="653"/>
      <c r="CK12" s="653"/>
      <c r="CL12" s="654"/>
      <c r="CM12" s="652" t="s">
        <v>117</v>
      </c>
      <c r="CN12" s="653"/>
      <c r="CO12" s="653"/>
      <c r="CP12" s="653"/>
      <c r="CQ12" s="653"/>
      <c r="CR12" s="653"/>
      <c r="CS12" s="653"/>
      <c r="CT12" s="653"/>
      <c r="CU12" s="653"/>
      <c r="CV12" s="653"/>
      <c r="CW12" s="653"/>
      <c r="CX12" s="653"/>
      <c r="CY12" s="653"/>
      <c r="CZ12" s="653"/>
      <c r="DA12" s="653"/>
      <c r="DB12" s="653"/>
      <c r="DC12" s="653"/>
      <c r="DD12" s="653"/>
      <c r="DE12" s="653"/>
      <c r="DF12" s="654"/>
      <c r="DG12" s="652" t="s">
        <v>118</v>
      </c>
      <c r="DH12" s="653"/>
      <c r="DI12" s="653"/>
      <c r="DJ12" s="653"/>
      <c r="DK12" s="653"/>
      <c r="DL12" s="653"/>
      <c r="DM12" s="653"/>
      <c r="DN12" s="653"/>
      <c r="DO12" s="653"/>
      <c r="DP12" s="653"/>
      <c r="DQ12" s="653"/>
      <c r="DR12" s="653"/>
      <c r="DS12" s="653"/>
      <c r="DT12" s="653"/>
      <c r="DU12" s="653"/>
      <c r="DV12" s="653"/>
      <c r="DW12" s="653"/>
      <c r="DX12" s="653"/>
      <c r="DY12" s="653"/>
      <c r="DZ12" s="654"/>
      <c r="EA12" s="652" t="s">
        <v>119</v>
      </c>
      <c r="EB12" s="653"/>
      <c r="EC12" s="653"/>
      <c r="ED12" s="653"/>
      <c r="EE12" s="653"/>
      <c r="EF12" s="653"/>
      <c r="EG12" s="653"/>
      <c r="EH12" s="653"/>
      <c r="EI12" s="653"/>
      <c r="EJ12" s="653"/>
      <c r="EK12" s="653"/>
      <c r="EL12" s="653"/>
      <c r="EM12" s="653"/>
      <c r="EN12" s="653"/>
      <c r="EO12" s="653"/>
      <c r="EP12" s="653"/>
      <c r="EQ12" s="653"/>
      <c r="ER12" s="653"/>
      <c r="ES12" s="653"/>
      <c r="ET12" s="654"/>
      <c r="EU12" s="724"/>
      <c r="EV12" s="725"/>
      <c r="EW12" s="725"/>
      <c r="EX12" s="725"/>
      <c r="EY12" s="725"/>
      <c r="EZ12" s="725"/>
      <c r="FA12" s="725"/>
      <c r="FB12" s="725"/>
      <c r="FC12" s="725"/>
      <c r="FD12" s="725"/>
      <c r="FE12" s="725"/>
      <c r="FF12" s="739"/>
      <c r="FG12" s="730" t="s">
        <v>19</v>
      </c>
      <c r="FH12" s="731"/>
      <c r="FI12" s="731"/>
      <c r="FJ12" s="731"/>
      <c r="FK12" s="731"/>
      <c r="FL12" s="731"/>
      <c r="FM12" s="731"/>
      <c r="FN12" s="731"/>
      <c r="FO12" s="731"/>
      <c r="FP12" s="732" t="s">
        <v>183</v>
      </c>
      <c r="FQ12" s="733"/>
      <c r="FR12" s="733"/>
      <c r="FS12" s="733"/>
      <c r="FT12" s="733"/>
      <c r="FU12" s="733"/>
      <c r="FV12" s="734"/>
      <c r="FW12" s="652" t="s">
        <v>184</v>
      </c>
      <c r="FX12" s="653"/>
      <c r="FY12" s="653"/>
      <c r="FZ12" s="653"/>
      <c r="GA12" s="653"/>
      <c r="GB12" s="653"/>
      <c r="GC12" s="653"/>
      <c r="GD12" s="653"/>
      <c r="GE12" s="653"/>
      <c r="GF12" s="653"/>
      <c r="GG12" s="653"/>
      <c r="GH12" s="653"/>
      <c r="GI12" s="653"/>
      <c r="GJ12" s="653"/>
      <c r="GK12" s="653"/>
      <c r="GL12" s="653"/>
      <c r="GM12" s="653"/>
      <c r="GN12" s="653"/>
      <c r="GO12" s="653"/>
      <c r="GP12" s="653"/>
      <c r="GQ12" s="653"/>
      <c r="GR12" s="653"/>
      <c r="GS12" s="653"/>
      <c r="GT12" s="654"/>
      <c r="GU12" s="664" t="s">
        <v>185</v>
      </c>
      <c r="GV12" s="665"/>
      <c r="GW12" s="665"/>
      <c r="GX12" s="665"/>
      <c r="GY12" s="665"/>
      <c r="GZ12" s="665"/>
      <c r="HA12" s="665"/>
      <c r="HB12" s="665"/>
      <c r="HC12" s="665"/>
      <c r="HD12" s="665"/>
      <c r="HE12" s="665"/>
      <c r="HF12" s="665"/>
      <c r="HG12" s="665"/>
      <c r="HH12" s="665"/>
      <c r="HI12" s="665"/>
      <c r="HJ12" s="665"/>
      <c r="HK12" s="665"/>
      <c r="HL12" s="665"/>
      <c r="HM12" s="665"/>
      <c r="HN12" s="666"/>
      <c r="HO12" s="724"/>
      <c r="HP12" s="725"/>
      <c r="HQ12" s="725"/>
      <c r="HR12" s="725"/>
      <c r="HS12" s="725"/>
      <c r="HT12" s="725"/>
      <c r="HU12" s="725"/>
      <c r="HV12" s="725"/>
      <c r="HW12" s="725"/>
      <c r="HX12" s="725"/>
      <c r="HY12" s="725"/>
      <c r="HZ12" s="725"/>
      <c r="IA12" s="725"/>
      <c r="IB12" s="726"/>
    </row>
    <row r="13" spans="1:236" s="50" customFormat="1" ht="58.5" customHeight="1" thickBot="1">
      <c r="A13" s="748"/>
      <c r="B13" s="728"/>
      <c r="C13" s="728"/>
      <c r="D13" s="728"/>
      <c r="E13" s="740"/>
      <c r="F13" s="727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40"/>
      <c r="AN13" s="727"/>
      <c r="AO13" s="728"/>
      <c r="AP13" s="728"/>
      <c r="AQ13" s="728"/>
      <c r="AR13" s="728"/>
      <c r="AS13" s="728"/>
      <c r="AT13" s="728"/>
      <c r="AU13" s="728"/>
      <c r="AV13" s="728"/>
      <c r="AW13" s="728"/>
      <c r="AX13" s="740"/>
      <c r="AY13" s="749" t="s">
        <v>186</v>
      </c>
      <c r="AZ13" s="742"/>
      <c r="BA13" s="742"/>
      <c r="BB13" s="742"/>
      <c r="BC13" s="742"/>
      <c r="BD13" s="742"/>
      <c r="BE13" s="742"/>
      <c r="BF13" s="742"/>
      <c r="BG13" s="743"/>
      <c r="BH13" s="741" t="s">
        <v>187</v>
      </c>
      <c r="BI13" s="742"/>
      <c r="BJ13" s="742"/>
      <c r="BK13" s="742"/>
      <c r="BL13" s="742"/>
      <c r="BM13" s="742"/>
      <c r="BN13" s="742"/>
      <c r="BO13" s="742"/>
      <c r="BP13" s="742"/>
      <c r="BQ13" s="742"/>
      <c r="BR13" s="743"/>
      <c r="BS13" s="749" t="s">
        <v>188</v>
      </c>
      <c r="BT13" s="742"/>
      <c r="BU13" s="742"/>
      <c r="BV13" s="742"/>
      <c r="BW13" s="742"/>
      <c r="BX13" s="742"/>
      <c r="BY13" s="742"/>
      <c r="BZ13" s="742"/>
      <c r="CA13" s="743"/>
      <c r="CB13" s="741" t="s">
        <v>189</v>
      </c>
      <c r="CC13" s="742"/>
      <c r="CD13" s="742"/>
      <c r="CE13" s="742"/>
      <c r="CF13" s="742"/>
      <c r="CG13" s="742"/>
      <c r="CH13" s="742"/>
      <c r="CI13" s="742"/>
      <c r="CJ13" s="742"/>
      <c r="CK13" s="742"/>
      <c r="CL13" s="743"/>
      <c r="CM13" s="749" t="s">
        <v>188</v>
      </c>
      <c r="CN13" s="742"/>
      <c r="CO13" s="742"/>
      <c r="CP13" s="742"/>
      <c r="CQ13" s="742"/>
      <c r="CR13" s="742"/>
      <c r="CS13" s="742"/>
      <c r="CT13" s="742"/>
      <c r="CU13" s="743"/>
      <c r="CV13" s="741" t="s">
        <v>189</v>
      </c>
      <c r="CW13" s="742"/>
      <c r="CX13" s="742"/>
      <c r="CY13" s="742"/>
      <c r="CZ13" s="742"/>
      <c r="DA13" s="742"/>
      <c r="DB13" s="742"/>
      <c r="DC13" s="742"/>
      <c r="DD13" s="742"/>
      <c r="DE13" s="742"/>
      <c r="DF13" s="743"/>
      <c r="DG13" s="749" t="s">
        <v>188</v>
      </c>
      <c r="DH13" s="742"/>
      <c r="DI13" s="742"/>
      <c r="DJ13" s="742"/>
      <c r="DK13" s="742"/>
      <c r="DL13" s="742"/>
      <c r="DM13" s="742"/>
      <c r="DN13" s="742"/>
      <c r="DO13" s="743"/>
      <c r="DP13" s="741" t="s">
        <v>189</v>
      </c>
      <c r="DQ13" s="742"/>
      <c r="DR13" s="742"/>
      <c r="DS13" s="742"/>
      <c r="DT13" s="742"/>
      <c r="DU13" s="742"/>
      <c r="DV13" s="742"/>
      <c r="DW13" s="742"/>
      <c r="DX13" s="742"/>
      <c r="DY13" s="742"/>
      <c r="DZ13" s="743"/>
      <c r="EA13" s="749" t="s">
        <v>188</v>
      </c>
      <c r="EB13" s="742"/>
      <c r="EC13" s="742"/>
      <c r="ED13" s="742"/>
      <c r="EE13" s="742"/>
      <c r="EF13" s="742"/>
      <c r="EG13" s="742"/>
      <c r="EH13" s="742"/>
      <c r="EI13" s="743"/>
      <c r="EJ13" s="741" t="s">
        <v>189</v>
      </c>
      <c r="EK13" s="742"/>
      <c r="EL13" s="742"/>
      <c r="EM13" s="742"/>
      <c r="EN13" s="742"/>
      <c r="EO13" s="742"/>
      <c r="EP13" s="742"/>
      <c r="EQ13" s="742"/>
      <c r="ER13" s="742"/>
      <c r="ES13" s="742"/>
      <c r="ET13" s="743"/>
      <c r="EU13" s="727"/>
      <c r="EV13" s="728"/>
      <c r="EW13" s="728"/>
      <c r="EX13" s="728"/>
      <c r="EY13" s="728"/>
      <c r="EZ13" s="728"/>
      <c r="FA13" s="728"/>
      <c r="FB13" s="728"/>
      <c r="FC13" s="728"/>
      <c r="FD13" s="728"/>
      <c r="FE13" s="728"/>
      <c r="FF13" s="740"/>
      <c r="FG13" s="727"/>
      <c r="FH13" s="728"/>
      <c r="FI13" s="728"/>
      <c r="FJ13" s="728"/>
      <c r="FK13" s="728"/>
      <c r="FL13" s="728"/>
      <c r="FM13" s="728"/>
      <c r="FN13" s="728"/>
      <c r="FO13" s="728"/>
      <c r="FP13" s="735"/>
      <c r="FQ13" s="736"/>
      <c r="FR13" s="736"/>
      <c r="FS13" s="736"/>
      <c r="FT13" s="736"/>
      <c r="FU13" s="736"/>
      <c r="FV13" s="737"/>
      <c r="FW13" s="741" t="s">
        <v>190</v>
      </c>
      <c r="FX13" s="744"/>
      <c r="FY13" s="744"/>
      <c r="FZ13" s="744"/>
      <c r="GA13" s="744"/>
      <c r="GB13" s="744"/>
      <c r="GC13" s="744"/>
      <c r="GD13" s="744"/>
      <c r="GE13" s="744"/>
      <c r="GF13" s="744"/>
      <c r="GG13" s="744"/>
      <c r="GH13" s="745"/>
      <c r="GI13" s="741" t="s">
        <v>191</v>
      </c>
      <c r="GJ13" s="742"/>
      <c r="GK13" s="742"/>
      <c r="GL13" s="742"/>
      <c r="GM13" s="742"/>
      <c r="GN13" s="742"/>
      <c r="GO13" s="742"/>
      <c r="GP13" s="742"/>
      <c r="GQ13" s="742"/>
      <c r="GR13" s="742"/>
      <c r="GS13" s="742"/>
      <c r="GT13" s="743"/>
      <c r="GU13" s="749" t="s">
        <v>186</v>
      </c>
      <c r="GV13" s="742"/>
      <c r="GW13" s="742"/>
      <c r="GX13" s="742"/>
      <c r="GY13" s="742"/>
      <c r="GZ13" s="742"/>
      <c r="HA13" s="742"/>
      <c r="HB13" s="742"/>
      <c r="HC13" s="743"/>
      <c r="HD13" s="741" t="s">
        <v>189</v>
      </c>
      <c r="HE13" s="742"/>
      <c r="HF13" s="742"/>
      <c r="HG13" s="742"/>
      <c r="HH13" s="742"/>
      <c r="HI13" s="742"/>
      <c r="HJ13" s="742"/>
      <c r="HK13" s="742"/>
      <c r="HL13" s="742"/>
      <c r="HM13" s="742"/>
      <c r="HN13" s="743"/>
      <c r="HO13" s="727"/>
      <c r="HP13" s="728"/>
      <c r="HQ13" s="728"/>
      <c r="HR13" s="728"/>
      <c r="HS13" s="728"/>
      <c r="HT13" s="728"/>
      <c r="HU13" s="728"/>
      <c r="HV13" s="728"/>
      <c r="HW13" s="728"/>
      <c r="HX13" s="728"/>
      <c r="HY13" s="728"/>
      <c r="HZ13" s="728"/>
      <c r="IA13" s="728"/>
      <c r="IB13" s="729"/>
    </row>
    <row r="14" spans="1:236" s="50" customFormat="1" ht="35.25" customHeight="1">
      <c r="A14" s="710"/>
      <c r="B14" s="711"/>
      <c r="C14" s="711"/>
      <c r="D14" s="711"/>
      <c r="E14" s="712"/>
      <c r="F14" s="713" t="s">
        <v>20</v>
      </c>
      <c r="G14" s="708"/>
      <c r="H14" s="708"/>
      <c r="I14" s="708"/>
      <c r="J14" s="708"/>
      <c r="K14" s="708"/>
      <c r="L14" s="708"/>
      <c r="M14" s="708"/>
      <c r="N14" s="708"/>
      <c r="O14" s="708"/>
      <c r="P14" s="708"/>
      <c r="Q14" s="708"/>
      <c r="R14" s="708"/>
      <c r="S14" s="708"/>
      <c r="T14" s="708"/>
      <c r="U14" s="708"/>
      <c r="V14" s="708"/>
      <c r="W14" s="708"/>
      <c r="X14" s="708"/>
      <c r="Y14" s="708"/>
      <c r="Z14" s="708"/>
      <c r="AA14" s="708"/>
      <c r="AB14" s="70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9"/>
      <c r="AN14" s="714"/>
      <c r="AO14" s="703"/>
      <c r="AP14" s="703"/>
      <c r="AQ14" s="703"/>
      <c r="AR14" s="703"/>
      <c r="AS14" s="703"/>
      <c r="AT14" s="703"/>
      <c r="AU14" s="703"/>
      <c r="AV14" s="703"/>
      <c r="AW14" s="703"/>
      <c r="AX14" s="704"/>
      <c r="AY14" s="702">
        <f>AY15+AY28</f>
        <v>73.7926</v>
      </c>
      <c r="AZ14" s="708"/>
      <c r="BA14" s="708"/>
      <c r="BB14" s="708"/>
      <c r="BC14" s="708"/>
      <c r="BD14" s="708"/>
      <c r="BE14" s="708"/>
      <c r="BF14" s="708"/>
      <c r="BG14" s="709"/>
      <c r="BH14" s="702">
        <f>BH15+BH28</f>
        <v>112.21799999999999</v>
      </c>
      <c r="BI14" s="703"/>
      <c r="BJ14" s="703"/>
      <c r="BK14" s="703"/>
      <c r="BL14" s="703"/>
      <c r="BM14" s="703"/>
      <c r="BN14" s="703"/>
      <c r="BO14" s="703"/>
      <c r="BP14" s="703"/>
      <c r="BQ14" s="703"/>
      <c r="BR14" s="704"/>
      <c r="BS14" s="702">
        <f>BS15+BS28</f>
        <v>3.33564</v>
      </c>
      <c r="BT14" s="708"/>
      <c r="BU14" s="708"/>
      <c r="BV14" s="708"/>
      <c r="BW14" s="708"/>
      <c r="BX14" s="708"/>
      <c r="BY14" s="708"/>
      <c r="BZ14" s="708"/>
      <c r="CA14" s="709"/>
      <c r="CB14" s="702">
        <f>CB15+CB28</f>
        <v>30.4092</v>
      </c>
      <c r="CC14" s="703"/>
      <c r="CD14" s="703"/>
      <c r="CE14" s="703"/>
      <c r="CF14" s="703"/>
      <c r="CG14" s="703"/>
      <c r="CH14" s="703"/>
      <c r="CI14" s="703"/>
      <c r="CJ14" s="703"/>
      <c r="CK14" s="703"/>
      <c r="CL14" s="704"/>
      <c r="CM14" s="702">
        <f>CM15+CM28</f>
        <v>24.17896</v>
      </c>
      <c r="CN14" s="708"/>
      <c r="CO14" s="708"/>
      <c r="CP14" s="708"/>
      <c r="CQ14" s="708"/>
      <c r="CR14" s="708"/>
      <c r="CS14" s="708"/>
      <c r="CT14" s="708"/>
      <c r="CU14" s="709"/>
      <c r="CV14" s="702">
        <f>CV15+CV28</f>
        <v>7.071000000000001</v>
      </c>
      <c r="CW14" s="703"/>
      <c r="CX14" s="703"/>
      <c r="CY14" s="703"/>
      <c r="CZ14" s="703"/>
      <c r="DA14" s="703"/>
      <c r="DB14" s="703"/>
      <c r="DC14" s="703"/>
      <c r="DD14" s="703"/>
      <c r="DE14" s="703"/>
      <c r="DF14" s="704"/>
      <c r="DG14" s="702">
        <f>DG15+DG28</f>
        <v>7.60468</v>
      </c>
      <c r="DH14" s="708"/>
      <c r="DI14" s="708"/>
      <c r="DJ14" s="708"/>
      <c r="DK14" s="708"/>
      <c r="DL14" s="708"/>
      <c r="DM14" s="708"/>
      <c r="DN14" s="708"/>
      <c r="DO14" s="709"/>
      <c r="DP14" s="702">
        <f>DP15+DP28</f>
        <v>37.9206</v>
      </c>
      <c r="DQ14" s="703"/>
      <c r="DR14" s="703"/>
      <c r="DS14" s="703"/>
      <c r="DT14" s="703"/>
      <c r="DU14" s="703"/>
      <c r="DV14" s="703"/>
      <c r="DW14" s="703"/>
      <c r="DX14" s="703"/>
      <c r="DY14" s="703"/>
      <c r="DZ14" s="704"/>
      <c r="EA14" s="702">
        <f>EA15+EA28</f>
        <v>38.67332</v>
      </c>
      <c r="EB14" s="708"/>
      <c r="EC14" s="708"/>
      <c r="ED14" s="708"/>
      <c r="EE14" s="708"/>
      <c r="EF14" s="708"/>
      <c r="EG14" s="708"/>
      <c r="EH14" s="708"/>
      <c r="EI14" s="709"/>
      <c r="EJ14" s="702">
        <f>EJ15+EJ28</f>
        <v>35.877199999999995</v>
      </c>
      <c r="EK14" s="703"/>
      <c r="EL14" s="703"/>
      <c r="EM14" s="703"/>
      <c r="EN14" s="703"/>
      <c r="EO14" s="703"/>
      <c r="EP14" s="703"/>
      <c r="EQ14" s="703"/>
      <c r="ER14" s="703"/>
      <c r="ES14" s="703"/>
      <c r="ET14" s="704"/>
      <c r="EU14" s="702">
        <f>EU15+EU28</f>
        <v>24.662</v>
      </c>
      <c r="EV14" s="703"/>
      <c r="EW14" s="703"/>
      <c r="EX14" s="703"/>
      <c r="EY14" s="703"/>
      <c r="EZ14" s="703"/>
      <c r="FA14" s="703"/>
      <c r="FB14" s="703"/>
      <c r="FC14" s="703"/>
      <c r="FD14" s="703"/>
      <c r="FE14" s="703"/>
      <c r="FF14" s="704"/>
      <c r="FG14" s="702">
        <f>BH14-AY14</f>
        <v>38.425399999999996</v>
      </c>
      <c r="FH14" s="708"/>
      <c r="FI14" s="708"/>
      <c r="FJ14" s="708"/>
      <c r="FK14" s="708"/>
      <c r="FL14" s="708"/>
      <c r="FM14" s="708"/>
      <c r="FN14" s="708"/>
      <c r="FO14" s="709"/>
      <c r="FP14" s="699">
        <f>BH14/AY14*100</f>
        <v>152.0721589969726</v>
      </c>
      <c r="FQ14" s="700"/>
      <c r="FR14" s="700"/>
      <c r="FS14" s="700"/>
      <c r="FT14" s="700"/>
      <c r="FU14" s="700"/>
      <c r="FV14" s="701"/>
      <c r="FW14" s="702"/>
      <c r="FX14" s="703"/>
      <c r="FY14" s="703"/>
      <c r="FZ14" s="703"/>
      <c r="GA14" s="703"/>
      <c r="GB14" s="703"/>
      <c r="GC14" s="703"/>
      <c r="GD14" s="703"/>
      <c r="GE14" s="703"/>
      <c r="GF14" s="703"/>
      <c r="GG14" s="703"/>
      <c r="GH14" s="704"/>
      <c r="GI14" s="702"/>
      <c r="GJ14" s="703"/>
      <c r="GK14" s="703"/>
      <c r="GL14" s="703"/>
      <c r="GM14" s="703"/>
      <c r="GN14" s="703"/>
      <c r="GO14" s="703"/>
      <c r="GP14" s="703"/>
      <c r="GQ14" s="703"/>
      <c r="GR14" s="703"/>
      <c r="GS14" s="703"/>
      <c r="GT14" s="704"/>
      <c r="GU14" s="705" t="s">
        <v>445</v>
      </c>
      <c r="GV14" s="706"/>
      <c r="GW14" s="706"/>
      <c r="GX14" s="706"/>
      <c r="GY14" s="706"/>
      <c r="GZ14" s="706"/>
      <c r="HA14" s="706"/>
      <c r="HB14" s="706"/>
      <c r="HC14" s="707"/>
      <c r="HD14" s="705" t="s">
        <v>447</v>
      </c>
      <c r="HE14" s="706"/>
      <c r="HF14" s="706"/>
      <c r="HG14" s="706"/>
      <c r="HH14" s="706"/>
      <c r="HI14" s="706"/>
      <c r="HJ14" s="706"/>
      <c r="HK14" s="706"/>
      <c r="HL14" s="706"/>
      <c r="HM14" s="706"/>
      <c r="HN14" s="707"/>
      <c r="HO14" s="753"/>
      <c r="HP14" s="754"/>
      <c r="HQ14" s="754"/>
      <c r="HR14" s="754"/>
      <c r="HS14" s="754"/>
      <c r="HT14" s="754"/>
      <c r="HU14" s="754"/>
      <c r="HV14" s="754"/>
      <c r="HW14" s="754"/>
      <c r="HX14" s="754"/>
      <c r="HY14" s="754"/>
      <c r="HZ14" s="754"/>
      <c r="IA14" s="754"/>
      <c r="IB14" s="755"/>
    </row>
    <row r="15" spans="1:236" s="50" customFormat="1" ht="22.5" customHeight="1">
      <c r="A15" s="661" t="s">
        <v>21</v>
      </c>
      <c r="B15" s="662"/>
      <c r="C15" s="662"/>
      <c r="D15" s="662"/>
      <c r="E15" s="663"/>
      <c r="F15" s="664" t="s">
        <v>192</v>
      </c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6"/>
      <c r="AN15" s="649"/>
      <c r="AO15" s="650"/>
      <c r="AP15" s="650"/>
      <c r="AQ15" s="650"/>
      <c r="AR15" s="650"/>
      <c r="AS15" s="650"/>
      <c r="AT15" s="650"/>
      <c r="AU15" s="650"/>
      <c r="AV15" s="650"/>
      <c r="AW15" s="650"/>
      <c r="AX15" s="651"/>
      <c r="AY15" s="685">
        <f>AY16+AY24+AY22</f>
        <v>41.556</v>
      </c>
      <c r="AZ15" s="653"/>
      <c r="BA15" s="653"/>
      <c r="BB15" s="653"/>
      <c r="BC15" s="653"/>
      <c r="BD15" s="653"/>
      <c r="BE15" s="653"/>
      <c r="BF15" s="653"/>
      <c r="BG15" s="654"/>
      <c r="BH15" s="685">
        <f>BH16+BH24+BH22</f>
        <v>87.556</v>
      </c>
      <c r="BI15" s="650"/>
      <c r="BJ15" s="650"/>
      <c r="BK15" s="650"/>
      <c r="BL15" s="650"/>
      <c r="BM15" s="650"/>
      <c r="BN15" s="650"/>
      <c r="BO15" s="650"/>
      <c r="BP15" s="650"/>
      <c r="BQ15" s="650"/>
      <c r="BR15" s="651"/>
      <c r="BS15" s="652">
        <f>BS16</f>
        <v>0</v>
      </c>
      <c r="BT15" s="653"/>
      <c r="BU15" s="653"/>
      <c r="BV15" s="653"/>
      <c r="BW15" s="653"/>
      <c r="BX15" s="653"/>
      <c r="BY15" s="653"/>
      <c r="BZ15" s="653"/>
      <c r="CA15" s="654"/>
      <c r="CB15" s="649">
        <f>CB16</f>
        <v>25.476799999999997</v>
      </c>
      <c r="CC15" s="650"/>
      <c r="CD15" s="650"/>
      <c r="CE15" s="650"/>
      <c r="CF15" s="650"/>
      <c r="CG15" s="650"/>
      <c r="CH15" s="650"/>
      <c r="CI15" s="650"/>
      <c r="CJ15" s="650"/>
      <c r="CK15" s="650"/>
      <c r="CL15" s="651"/>
      <c r="CM15" s="685">
        <f>CM16+CM22+CM24</f>
        <v>12.4668</v>
      </c>
      <c r="CN15" s="653"/>
      <c r="CO15" s="653"/>
      <c r="CP15" s="653"/>
      <c r="CQ15" s="653"/>
      <c r="CR15" s="653"/>
      <c r="CS15" s="653"/>
      <c r="CT15" s="653"/>
      <c r="CU15" s="654"/>
      <c r="CV15" s="685">
        <f>CV16+CV22+CV24</f>
        <v>0.4</v>
      </c>
      <c r="CW15" s="686"/>
      <c r="CX15" s="686"/>
      <c r="CY15" s="686"/>
      <c r="CZ15" s="686"/>
      <c r="DA15" s="686"/>
      <c r="DB15" s="686"/>
      <c r="DC15" s="686"/>
      <c r="DD15" s="686"/>
      <c r="DE15" s="686"/>
      <c r="DF15" s="687"/>
      <c r="DG15" s="685">
        <f>DG16+DG22+DG24</f>
        <v>0</v>
      </c>
      <c r="DH15" s="686"/>
      <c r="DI15" s="686"/>
      <c r="DJ15" s="686"/>
      <c r="DK15" s="686"/>
      <c r="DL15" s="686"/>
      <c r="DM15" s="686"/>
      <c r="DN15" s="686"/>
      <c r="DO15" s="687"/>
      <c r="DP15" s="685">
        <f>DP16+DP22+DP24</f>
        <v>31.2496</v>
      </c>
      <c r="DQ15" s="686"/>
      <c r="DR15" s="686"/>
      <c r="DS15" s="686"/>
      <c r="DT15" s="686"/>
      <c r="DU15" s="686"/>
      <c r="DV15" s="686"/>
      <c r="DW15" s="686"/>
      <c r="DX15" s="686"/>
      <c r="DY15" s="686"/>
      <c r="DZ15" s="687"/>
      <c r="EA15" s="685">
        <f>EA16+EA24+EA22</f>
        <v>29.089199999999998</v>
      </c>
      <c r="EB15" s="653"/>
      <c r="EC15" s="653"/>
      <c r="ED15" s="653"/>
      <c r="EE15" s="653"/>
      <c r="EF15" s="653"/>
      <c r="EG15" s="653"/>
      <c r="EH15" s="653"/>
      <c r="EI15" s="654"/>
      <c r="EJ15" s="685">
        <f>EJ16+EJ22+EJ24</f>
        <v>29.4896</v>
      </c>
      <c r="EK15" s="650"/>
      <c r="EL15" s="650"/>
      <c r="EM15" s="650"/>
      <c r="EN15" s="650"/>
      <c r="EO15" s="650"/>
      <c r="EP15" s="650"/>
      <c r="EQ15" s="650"/>
      <c r="ER15" s="650"/>
      <c r="ES15" s="650"/>
      <c r="ET15" s="651"/>
      <c r="EU15" s="685">
        <f>EU16+EU22+EU24</f>
        <v>0</v>
      </c>
      <c r="EV15" s="650"/>
      <c r="EW15" s="650"/>
      <c r="EX15" s="650"/>
      <c r="EY15" s="650"/>
      <c r="EZ15" s="650"/>
      <c r="FA15" s="650"/>
      <c r="FB15" s="650"/>
      <c r="FC15" s="650"/>
      <c r="FD15" s="650"/>
      <c r="FE15" s="650"/>
      <c r="FF15" s="651"/>
      <c r="FG15" s="685">
        <f>AY15-BH15</f>
        <v>-46</v>
      </c>
      <c r="FH15" s="653"/>
      <c r="FI15" s="653"/>
      <c r="FJ15" s="653"/>
      <c r="FK15" s="653"/>
      <c r="FL15" s="653"/>
      <c r="FM15" s="653"/>
      <c r="FN15" s="653"/>
      <c r="FO15" s="654"/>
      <c r="FP15" s="696">
        <f>BH15/AY15*100</f>
        <v>210.69400327269227</v>
      </c>
      <c r="FQ15" s="697"/>
      <c r="FR15" s="697"/>
      <c r="FS15" s="697"/>
      <c r="FT15" s="697"/>
      <c r="FU15" s="697"/>
      <c r="FV15" s="698"/>
      <c r="FW15" s="685"/>
      <c r="FX15" s="650"/>
      <c r="FY15" s="650"/>
      <c r="FZ15" s="650"/>
      <c r="GA15" s="650"/>
      <c r="GB15" s="650"/>
      <c r="GC15" s="650"/>
      <c r="GD15" s="650"/>
      <c r="GE15" s="650"/>
      <c r="GF15" s="650"/>
      <c r="GG15" s="650"/>
      <c r="GH15" s="651"/>
      <c r="GI15" s="685"/>
      <c r="GJ15" s="650"/>
      <c r="GK15" s="650"/>
      <c r="GL15" s="650"/>
      <c r="GM15" s="650"/>
      <c r="GN15" s="650"/>
      <c r="GO15" s="650"/>
      <c r="GP15" s="650"/>
      <c r="GQ15" s="650"/>
      <c r="GR15" s="650"/>
      <c r="GS15" s="650"/>
      <c r="GT15" s="651"/>
      <c r="GU15" s="652" t="str">
        <f>GU16</f>
        <v>4,6 МВА</v>
      </c>
      <c r="GV15" s="653"/>
      <c r="GW15" s="653"/>
      <c r="GX15" s="653"/>
      <c r="GY15" s="653"/>
      <c r="GZ15" s="653"/>
      <c r="HA15" s="653"/>
      <c r="HB15" s="653"/>
      <c r="HC15" s="654"/>
      <c r="HD15" s="649" t="str">
        <f>HD16</f>
        <v>12 МВА</v>
      </c>
      <c r="HE15" s="650"/>
      <c r="HF15" s="650"/>
      <c r="HG15" s="650"/>
      <c r="HH15" s="650"/>
      <c r="HI15" s="650"/>
      <c r="HJ15" s="650"/>
      <c r="HK15" s="650"/>
      <c r="HL15" s="650"/>
      <c r="HM15" s="650"/>
      <c r="HN15" s="651"/>
      <c r="HO15" s="655"/>
      <c r="HP15" s="656"/>
      <c r="HQ15" s="656"/>
      <c r="HR15" s="656"/>
      <c r="HS15" s="656"/>
      <c r="HT15" s="656"/>
      <c r="HU15" s="656"/>
      <c r="HV15" s="656"/>
      <c r="HW15" s="656"/>
      <c r="HX15" s="656"/>
      <c r="HY15" s="656"/>
      <c r="HZ15" s="656"/>
      <c r="IA15" s="656"/>
      <c r="IB15" s="657"/>
    </row>
    <row r="16" spans="1:236" s="50" customFormat="1" ht="24" customHeight="1">
      <c r="A16" s="661" t="s">
        <v>23</v>
      </c>
      <c r="B16" s="662"/>
      <c r="C16" s="662"/>
      <c r="D16" s="662"/>
      <c r="E16" s="663"/>
      <c r="F16" s="664" t="s">
        <v>24</v>
      </c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6"/>
      <c r="AN16" s="649"/>
      <c r="AO16" s="650"/>
      <c r="AP16" s="650"/>
      <c r="AQ16" s="650"/>
      <c r="AR16" s="650"/>
      <c r="AS16" s="650"/>
      <c r="AT16" s="650"/>
      <c r="AU16" s="650"/>
      <c r="AV16" s="650"/>
      <c r="AW16" s="650"/>
      <c r="AX16" s="651"/>
      <c r="AY16" s="685">
        <f>AY17+AY18+AY19</f>
        <v>41.556</v>
      </c>
      <c r="AZ16" s="653"/>
      <c r="BA16" s="653"/>
      <c r="BB16" s="653"/>
      <c r="BC16" s="653"/>
      <c r="BD16" s="653"/>
      <c r="BE16" s="653"/>
      <c r="BF16" s="653"/>
      <c r="BG16" s="654"/>
      <c r="BH16" s="685">
        <f>BH17+BH18+BH19+BH21+BH20</f>
        <v>87.556</v>
      </c>
      <c r="BI16" s="650"/>
      <c r="BJ16" s="650"/>
      <c r="BK16" s="650"/>
      <c r="BL16" s="650"/>
      <c r="BM16" s="650"/>
      <c r="BN16" s="650"/>
      <c r="BO16" s="650"/>
      <c r="BP16" s="650"/>
      <c r="BQ16" s="650"/>
      <c r="BR16" s="651"/>
      <c r="BS16" s="652">
        <f>BS17+BS18+BS19</f>
        <v>0</v>
      </c>
      <c r="BT16" s="653"/>
      <c r="BU16" s="653"/>
      <c r="BV16" s="653"/>
      <c r="BW16" s="653"/>
      <c r="BX16" s="653"/>
      <c r="BY16" s="653"/>
      <c r="BZ16" s="653"/>
      <c r="CA16" s="654"/>
      <c r="CB16" s="685">
        <f>CB17+CB18+CB19+CB20</f>
        <v>25.476799999999997</v>
      </c>
      <c r="CC16" s="650"/>
      <c r="CD16" s="650"/>
      <c r="CE16" s="650"/>
      <c r="CF16" s="650"/>
      <c r="CG16" s="650"/>
      <c r="CH16" s="650"/>
      <c r="CI16" s="650"/>
      <c r="CJ16" s="650"/>
      <c r="CK16" s="650"/>
      <c r="CL16" s="651"/>
      <c r="CM16" s="685">
        <f>CM17+CM18+CM19</f>
        <v>12.4668</v>
      </c>
      <c r="CN16" s="653"/>
      <c r="CO16" s="653"/>
      <c r="CP16" s="653"/>
      <c r="CQ16" s="653"/>
      <c r="CR16" s="653"/>
      <c r="CS16" s="653"/>
      <c r="CT16" s="653"/>
      <c r="CU16" s="654"/>
      <c r="CV16" s="685">
        <f>CV17+CV18+CV19+CV20</f>
        <v>0.4</v>
      </c>
      <c r="CW16" s="650"/>
      <c r="CX16" s="650"/>
      <c r="CY16" s="650"/>
      <c r="CZ16" s="650"/>
      <c r="DA16" s="650"/>
      <c r="DB16" s="650"/>
      <c r="DC16" s="650"/>
      <c r="DD16" s="650"/>
      <c r="DE16" s="650"/>
      <c r="DF16" s="651"/>
      <c r="DG16" s="685">
        <f>DG17+DG19+DG18</f>
        <v>0</v>
      </c>
      <c r="DH16" s="653"/>
      <c r="DI16" s="653"/>
      <c r="DJ16" s="653"/>
      <c r="DK16" s="653"/>
      <c r="DL16" s="653"/>
      <c r="DM16" s="653"/>
      <c r="DN16" s="653"/>
      <c r="DO16" s="654"/>
      <c r="DP16" s="685">
        <f>DP17+DP18+DP19+DP21+DP20</f>
        <v>31.2496</v>
      </c>
      <c r="DQ16" s="650"/>
      <c r="DR16" s="650"/>
      <c r="DS16" s="650"/>
      <c r="DT16" s="650"/>
      <c r="DU16" s="650"/>
      <c r="DV16" s="650"/>
      <c r="DW16" s="650"/>
      <c r="DX16" s="650"/>
      <c r="DY16" s="650"/>
      <c r="DZ16" s="651"/>
      <c r="EA16" s="685">
        <f>EA17+EA18+EA19</f>
        <v>29.089199999999998</v>
      </c>
      <c r="EB16" s="653"/>
      <c r="EC16" s="653"/>
      <c r="ED16" s="653"/>
      <c r="EE16" s="653"/>
      <c r="EF16" s="653"/>
      <c r="EG16" s="653"/>
      <c r="EH16" s="653"/>
      <c r="EI16" s="654"/>
      <c r="EJ16" s="685">
        <f>EJ17+EJ19</f>
        <v>29.4896</v>
      </c>
      <c r="EK16" s="650"/>
      <c r="EL16" s="650"/>
      <c r="EM16" s="650"/>
      <c r="EN16" s="650"/>
      <c r="EO16" s="650"/>
      <c r="EP16" s="650"/>
      <c r="EQ16" s="650"/>
      <c r="ER16" s="650"/>
      <c r="ES16" s="650"/>
      <c r="ET16" s="651"/>
      <c r="EU16" s="685">
        <f>EU17+EU18+EU19</f>
        <v>0</v>
      </c>
      <c r="EV16" s="650"/>
      <c r="EW16" s="650"/>
      <c r="EX16" s="650"/>
      <c r="EY16" s="650"/>
      <c r="EZ16" s="650"/>
      <c r="FA16" s="650"/>
      <c r="FB16" s="650"/>
      <c r="FC16" s="650"/>
      <c r="FD16" s="650"/>
      <c r="FE16" s="650"/>
      <c r="FF16" s="651"/>
      <c r="FG16" s="685">
        <f>AY16-BH16</f>
        <v>-46</v>
      </c>
      <c r="FH16" s="653"/>
      <c r="FI16" s="653"/>
      <c r="FJ16" s="653"/>
      <c r="FK16" s="653"/>
      <c r="FL16" s="653"/>
      <c r="FM16" s="653"/>
      <c r="FN16" s="653"/>
      <c r="FO16" s="654"/>
      <c r="FP16" s="696">
        <f>BH16/AY16*100</f>
        <v>210.69400327269227</v>
      </c>
      <c r="FQ16" s="697"/>
      <c r="FR16" s="697"/>
      <c r="FS16" s="697"/>
      <c r="FT16" s="697"/>
      <c r="FU16" s="697"/>
      <c r="FV16" s="698"/>
      <c r="FW16" s="649"/>
      <c r="FX16" s="650"/>
      <c r="FY16" s="650"/>
      <c r="FZ16" s="650"/>
      <c r="GA16" s="650"/>
      <c r="GB16" s="650"/>
      <c r="GC16" s="650"/>
      <c r="GD16" s="650"/>
      <c r="GE16" s="650"/>
      <c r="GF16" s="650"/>
      <c r="GG16" s="650"/>
      <c r="GH16" s="651"/>
      <c r="GI16" s="649"/>
      <c r="GJ16" s="650"/>
      <c r="GK16" s="650"/>
      <c r="GL16" s="650"/>
      <c r="GM16" s="650"/>
      <c r="GN16" s="650"/>
      <c r="GO16" s="650"/>
      <c r="GP16" s="650"/>
      <c r="GQ16" s="650"/>
      <c r="GR16" s="650"/>
      <c r="GS16" s="650"/>
      <c r="GT16" s="651"/>
      <c r="GU16" s="652" t="str">
        <f>GU18</f>
        <v>4,6 МВА</v>
      </c>
      <c r="GV16" s="653"/>
      <c r="GW16" s="653"/>
      <c r="GX16" s="653"/>
      <c r="GY16" s="653"/>
      <c r="GZ16" s="653"/>
      <c r="HA16" s="653"/>
      <c r="HB16" s="653"/>
      <c r="HC16" s="654"/>
      <c r="HD16" s="649" t="str">
        <f>HD19</f>
        <v>12 МВА</v>
      </c>
      <c r="HE16" s="650"/>
      <c r="HF16" s="650"/>
      <c r="HG16" s="650"/>
      <c r="HH16" s="650"/>
      <c r="HI16" s="650"/>
      <c r="HJ16" s="650"/>
      <c r="HK16" s="650"/>
      <c r="HL16" s="650"/>
      <c r="HM16" s="650"/>
      <c r="HN16" s="651"/>
      <c r="HO16" s="655"/>
      <c r="HP16" s="656"/>
      <c r="HQ16" s="656"/>
      <c r="HR16" s="656"/>
      <c r="HS16" s="656"/>
      <c r="HT16" s="656"/>
      <c r="HU16" s="656"/>
      <c r="HV16" s="656"/>
      <c r="HW16" s="656"/>
      <c r="HX16" s="656"/>
      <c r="HY16" s="656"/>
      <c r="HZ16" s="656"/>
      <c r="IA16" s="656"/>
      <c r="IB16" s="657"/>
    </row>
    <row r="17" spans="1:236" s="54" customFormat="1" ht="63" customHeight="1">
      <c r="A17" s="613" t="s">
        <v>168</v>
      </c>
      <c r="B17" s="614"/>
      <c r="C17" s="614"/>
      <c r="D17" s="614"/>
      <c r="E17" s="615"/>
      <c r="F17" s="616" t="s">
        <v>438</v>
      </c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7"/>
      <c r="AK17" s="617"/>
      <c r="AL17" s="617"/>
      <c r="AM17" s="618"/>
      <c r="AN17" s="612"/>
      <c r="AO17" s="610"/>
      <c r="AP17" s="610"/>
      <c r="AQ17" s="610"/>
      <c r="AR17" s="610"/>
      <c r="AS17" s="610"/>
      <c r="AT17" s="610"/>
      <c r="AU17" s="610"/>
      <c r="AV17" s="610"/>
      <c r="AW17" s="610"/>
      <c r="AX17" s="611"/>
      <c r="AY17" s="607">
        <f>CM17+EA17</f>
        <v>17.956</v>
      </c>
      <c r="AZ17" s="608"/>
      <c r="BA17" s="608"/>
      <c r="BB17" s="608"/>
      <c r="BC17" s="608"/>
      <c r="BD17" s="608"/>
      <c r="BE17" s="608"/>
      <c r="BF17" s="608"/>
      <c r="BG17" s="609"/>
      <c r="BH17" s="612">
        <v>0</v>
      </c>
      <c r="BI17" s="610"/>
      <c r="BJ17" s="610"/>
      <c r="BK17" s="610"/>
      <c r="BL17" s="610"/>
      <c r="BM17" s="610"/>
      <c r="BN17" s="610"/>
      <c r="BO17" s="610"/>
      <c r="BP17" s="610"/>
      <c r="BQ17" s="610"/>
      <c r="BR17" s="611"/>
      <c r="BS17" s="604"/>
      <c r="BT17" s="605"/>
      <c r="BU17" s="605"/>
      <c r="BV17" s="605"/>
      <c r="BW17" s="605"/>
      <c r="BX17" s="605"/>
      <c r="BY17" s="605"/>
      <c r="BZ17" s="605"/>
      <c r="CA17" s="606"/>
      <c r="CB17" s="612"/>
      <c r="CC17" s="610"/>
      <c r="CD17" s="610"/>
      <c r="CE17" s="610"/>
      <c r="CF17" s="610"/>
      <c r="CG17" s="610"/>
      <c r="CH17" s="610"/>
      <c r="CI17" s="610"/>
      <c r="CJ17" s="610"/>
      <c r="CK17" s="610"/>
      <c r="CL17" s="611"/>
      <c r="CM17" s="604">
        <f>17.956*0.3</f>
        <v>5.3868</v>
      </c>
      <c r="CN17" s="605"/>
      <c r="CO17" s="605"/>
      <c r="CP17" s="605"/>
      <c r="CQ17" s="605"/>
      <c r="CR17" s="605"/>
      <c r="CS17" s="605"/>
      <c r="CT17" s="605"/>
      <c r="CU17" s="606"/>
      <c r="CV17" s="612"/>
      <c r="CW17" s="610"/>
      <c r="CX17" s="610"/>
      <c r="CY17" s="610"/>
      <c r="CZ17" s="610"/>
      <c r="DA17" s="610"/>
      <c r="DB17" s="610"/>
      <c r="DC17" s="610"/>
      <c r="DD17" s="610"/>
      <c r="DE17" s="610"/>
      <c r="DF17" s="611"/>
      <c r="DG17" s="604"/>
      <c r="DH17" s="605"/>
      <c r="DI17" s="605"/>
      <c r="DJ17" s="605"/>
      <c r="DK17" s="605"/>
      <c r="DL17" s="605"/>
      <c r="DM17" s="605"/>
      <c r="DN17" s="605"/>
      <c r="DO17" s="606"/>
      <c r="DP17" s="612"/>
      <c r="DQ17" s="610"/>
      <c r="DR17" s="610"/>
      <c r="DS17" s="610"/>
      <c r="DT17" s="610"/>
      <c r="DU17" s="610"/>
      <c r="DV17" s="610"/>
      <c r="DW17" s="610"/>
      <c r="DX17" s="610"/>
      <c r="DY17" s="610"/>
      <c r="DZ17" s="611"/>
      <c r="EA17" s="607">
        <f>17.956*0.7</f>
        <v>12.569199999999999</v>
      </c>
      <c r="EB17" s="608"/>
      <c r="EC17" s="608"/>
      <c r="ED17" s="608"/>
      <c r="EE17" s="608"/>
      <c r="EF17" s="608"/>
      <c r="EG17" s="608"/>
      <c r="EH17" s="608"/>
      <c r="EI17" s="609"/>
      <c r="EJ17" s="612"/>
      <c r="EK17" s="610"/>
      <c r="EL17" s="610"/>
      <c r="EM17" s="610"/>
      <c r="EN17" s="610"/>
      <c r="EO17" s="610"/>
      <c r="EP17" s="610"/>
      <c r="EQ17" s="610"/>
      <c r="ER17" s="610"/>
      <c r="ES17" s="610"/>
      <c r="ET17" s="611"/>
      <c r="EU17" s="612">
        <v>0</v>
      </c>
      <c r="EV17" s="610"/>
      <c r="EW17" s="610"/>
      <c r="EX17" s="610"/>
      <c r="EY17" s="610"/>
      <c r="EZ17" s="610"/>
      <c r="FA17" s="610"/>
      <c r="FB17" s="610"/>
      <c r="FC17" s="610"/>
      <c r="FD17" s="610"/>
      <c r="FE17" s="610"/>
      <c r="FF17" s="611"/>
      <c r="FG17" s="607">
        <f>AY17</f>
        <v>17.956</v>
      </c>
      <c r="FH17" s="605"/>
      <c r="FI17" s="605"/>
      <c r="FJ17" s="605"/>
      <c r="FK17" s="605"/>
      <c r="FL17" s="605"/>
      <c r="FM17" s="605"/>
      <c r="FN17" s="605"/>
      <c r="FO17" s="606"/>
      <c r="FP17" s="604">
        <v>100</v>
      </c>
      <c r="FQ17" s="605"/>
      <c r="FR17" s="605"/>
      <c r="FS17" s="605"/>
      <c r="FT17" s="605"/>
      <c r="FU17" s="605"/>
      <c r="FV17" s="606"/>
      <c r="FW17" s="612"/>
      <c r="FX17" s="610"/>
      <c r="FY17" s="610"/>
      <c r="FZ17" s="610"/>
      <c r="GA17" s="610"/>
      <c r="GB17" s="610"/>
      <c r="GC17" s="610"/>
      <c r="GD17" s="610"/>
      <c r="GE17" s="610"/>
      <c r="GF17" s="610"/>
      <c r="GG17" s="610"/>
      <c r="GH17" s="611"/>
      <c r="GI17" s="612"/>
      <c r="GJ17" s="610"/>
      <c r="GK17" s="610"/>
      <c r="GL17" s="610"/>
      <c r="GM17" s="610"/>
      <c r="GN17" s="610"/>
      <c r="GO17" s="610"/>
      <c r="GP17" s="610"/>
      <c r="GQ17" s="610"/>
      <c r="GR17" s="610"/>
      <c r="GS17" s="610"/>
      <c r="GT17" s="611"/>
      <c r="GU17" s="604"/>
      <c r="GV17" s="605"/>
      <c r="GW17" s="605"/>
      <c r="GX17" s="605"/>
      <c r="GY17" s="605"/>
      <c r="GZ17" s="605"/>
      <c r="HA17" s="605"/>
      <c r="HB17" s="605"/>
      <c r="HC17" s="606"/>
      <c r="HD17" s="612"/>
      <c r="HE17" s="610"/>
      <c r="HF17" s="610"/>
      <c r="HG17" s="610"/>
      <c r="HH17" s="610"/>
      <c r="HI17" s="610"/>
      <c r="HJ17" s="610"/>
      <c r="HK17" s="610"/>
      <c r="HL17" s="610"/>
      <c r="HM17" s="610"/>
      <c r="HN17" s="611"/>
      <c r="HO17" s="674" t="s">
        <v>223</v>
      </c>
      <c r="HP17" s="675"/>
      <c r="HQ17" s="675"/>
      <c r="HR17" s="675"/>
      <c r="HS17" s="675"/>
      <c r="HT17" s="675"/>
      <c r="HU17" s="675"/>
      <c r="HV17" s="675"/>
      <c r="HW17" s="675"/>
      <c r="HX17" s="675"/>
      <c r="HY17" s="675"/>
      <c r="HZ17" s="675"/>
      <c r="IA17" s="675"/>
      <c r="IB17" s="676"/>
    </row>
    <row r="18" spans="1:236" s="54" customFormat="1" ht="66.75" customHeight="1">
      <c r="A18" s="613" t="s">
        <v>102</v>
      </c>
      <c r="B18" s="614"/>
      <c r="C18" s="614"/>
      <c r="D18" s="614"/>
      <c r="E18" s="615"/>
      <c r="F18" s="616" t="s">
        <v>439</v>
      </c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8"/>
      <c r="AN18" s="612"/>
      <c r="AO18" s="610"/>
      <c r="AP18" s="610"/>
      <c r="AQ18" s="610"/>
      <c r="AR18" s="610"/>
      <c r="AS18" s="610"/>
      <c r="AT18" s="610"/>
      <c r="AU18" s="610"/>
      <c r="AV18" s="610"/>
      <c r="AW18" s="610"/>
      <c r="AX18" s="611"/>
      <c r="AY18" s="607">
        <f>CM18+EA18</f>
        <v>23.6</v>
      </c>
      <c r="AZ18" s="608"/>
      <c r="BA18" s="608"/>
      <c r="BB18" s="608"/>
      <c r="BC18" s="608"/>
      <c r="BD18" s="608"/>
      <c r="BE18" s="608"/>
      <c r="BF18" s="608"/>
      <c r="BG18" s="609"/>
      <c r="BH18" s="612">
        <v>0</v>
      </c>
      <c r="BI18" s="610"/>
      <c r="BJ18" s="610"/>
      <c r="BK18" s="610"/>
      <c r="BL18" s="610"/>
      <c r="BM18" s="610"/>
      <c r="BN18" s="610"/>
      <c r="BO18" s="610"/>
      <c r="BP18" s="610"/>
      <c r="BQ18" s="610"/>
      <c r="BR18" s="611"/>
      <c r="BS18" s="604"/>
      <c r="BT18" s="605"/>
      <c r="BU18" s="605"/>
      <c r="BV18" s="605"/>
      <c r="BW18" s="605"/>
      <c r="BX18" s="605"/>
      <c r="BY18" s="605"/>
      <c r="BZ18" s="605"/>
      <c r="CA18" s="606"/>
      <c r="CB18" s="612"/>
      <c r="CC18" s="610"/>
      <c r="CD18" s="610"/>
      <c r="CE18" s="610"/>
      <c r="CF18" s="610"/>
      <c r="CG18" s="610"/>
      <c r="CH18" s="610"/>
      <c r="CI18" s="610"/>
      <c r="CJ18" s="610"/>
      <c r="CK18" s="610"/>
      <c r="CL18" s="611"/>
      <c r="CM18" s="604">
        <f>23.6*0.3</f>
        <v>7.08</v>
      </c>
      <c r="CN18" s="605"/>
      <c r="CO18" s="605"/>
      <c r="CP18" s="605"/>
      <c r="CQ18" s="605"/>
      <c r="CR18" s="605"/>
      <c r="CS18" s="605"/>
      <c r="CT18" s="605"/>
      <c r="CU18" s="606"/>
      <c r="CV18" s="612"/>
      <c r="CW18" s="610"/>
      <c r="CX18" s="610"/>
      <c r="CY18" s="610"/>
      <c r="CZ18" s="610"/>
      <c r="DA18" s="610"/>
      <c r="DB18" s="610"/>
      <c r="DC18" s="610"/>
      <c r="DD18" s="610"/>
      <c r="DE18" s="610"/>
      <c r="DF18" s="611"/>
      <c r="DG18" s="607"/>
      <c r="DH18" s="608"/>
      <c r="DI18" s="608"/>
      <c r="DJ18" s="608"/>
      <c r="DK18" s="608"/>
      <c r="DL18" s="608"/>
      <c r="DM18" s="608"/>
      <c r="DN18" s="608"/>
      <c r="DO18" s="609"/>
      <c r="DP18" s="612"/>
      <c r="DQ18" s="610"/>
      <c r="DR18" s="610"/>
      <c r="DS18" s="610"/>
      <c r="DT18" s="610"/>
      <c r="DU18" s="610"/>
      <c r="DV18" s="610"/>
      <c r="DW18" s="610"/>
      <c r="DX18" s="610"/>
      <c r="DY18" s="610"/>
      <c r="DZ18" s="611"/>
      <c r="EA18" s="604">
        <f>23.6*0.7</f>
        <v>16.52</v>
      </c>
      <c r="EB18" s="605"/>
      <c r="EC18" s="605"/>
      <c r="ED18" s="605"/>
      <c r="EE18" s="605"/>
      <c r="EF18" s="605"/>
      <c r="EG18" s="605"/>
      <c r="EH18" s="605"/>
      <c r="EI18" s="606"/>
      <c r="EJ18" s="612"/>
      <c r="EK18" s="610"/>
      <c r="EL18" s="610"/>
      <c r="EM18" s="610"/>
      <c r="EN18" s="610"/>
      <c r="EO18" s="610"/>
      <c r="EP18" s="610"/>
      <c r="EQ18" s="610"/>
      <c r="ER18" s="610"/>
      <c r="ES18" s="610"/>
      <c r="ET18" s="611"/>
      <c r="EU18" s="612"/>
      <c r="EV18" s="610"/>
      <c r="EW18" s="610"/>
      <c r="EX18" s="610"/>
      <c r="EY18" s="610"/>
      <c r="EZ18" s="610"/>
      <c r="FA18" s="610"/>
      <c r="FB18" s="610"/>
      <c r="FC18" s="610"/>
      <c r="FD18" s="610"/>
      <c r="FE18" s="610"/>
      <c r="FF18" s="611"/>
      <c r="FG18" s="607">
        <f>AY18</f>
        <v>23.6</v>
      </c>
      <c r="FH18" s="605"/>
      <c r="FI18" s="605"/>
      <c r="FJ18" s="605"/>
      <c r="FK18" s="605"/>
      <c r="FL18" s="605"/>
      <c r="FM18" s="605"/>
      <c r="FN18" s="605"/>
      <c r="FO18" s="606"/>
      <c r="FP18" s="604">
        <v>100</v>
      </c>
      <c r="FQ18" s="605"/>
      <c r="FR18" s="605"/>
      <c r="FS18" s="605"/>
      <c r="FT18" s="605"/>
      <c r="FU18" s="605"/>
      <c r="FV18" s="606"/>
      <c r="FW18" s="612"/>
      <c r="FX18" s="610"/>
      <c r="FY18" s="610"/>
      <c r="FZ18" s="610"/>
      <c r="GA18" s="610"/>
      <c r="GB18" s="610"/>
      <c r="GC18" s="610"/>
      <c r="GD18" s="610"/>
      <c r="GE18" s="610"/>
      <c r="GF18" s="610"/>
      <c r="GG18" s="610"/>
      <c r="GH18" s="611"/>
      <c r="GI18" s="612"/>
      <c r="GJ18" s="610"/>
      <c r="GK18" s="610"/>
      <c r="GL18" s="610"/>
      <c r="GM18" s="610"/>
      <c r="GN18" s="610"/>
      <c r="GO18" s="610"/>
      <c r="GP18" s="610"/>
      <c r="GQ18" s="610"/>
      <c r="GR18" s="610"/>
      <c r="GS18" s="610"/>
      <c r="GT18" s="611"/>
      <c r="GU18" s="604" t="s">
        <v>440</v>
      </c>
      <c r="GV18" s="605"/>
      <c r="GW18" s="605"/>
      <c r="GX18" s="605"/>
      <c r="GY18" s="605"/>
      <c r="GZ18" s="605"/>
      <c r="HA18" s="605"/>
      <c r="HB18" s="605"/>
      <c r="HC18" s="606"/>
      <c r="HD18" s="612">
        <v>0</v>
      </c>
      <c r="HE18" s="610"/>
      <c r="HF18" s="610"/>
      <c r="HG18" s="610"/>
      <c r="HH18" s="610"/>
      <c r="HI18" s="610"/>
      <c r="HJ18" s="610"/>
      <c r="HK18" s="610"/>
      <c r="HL18" s="610"/>
      <c r="HM18" s="610"/>
      <c r="HN18" s="611"/>
      <c r="HO18" s="674" t="s">
        <v>223</v>
      </c>
      <c r="HP18" s="675"/>
      <c r="HQ18" s="675"/>
      <c r="HR18" s="675"/>
      <c r="HS18" s="675"/>
      <c r="HT18" s="675"/>
      <c r="HU18" s="675"/>
      <c r="HV18" s="675"/>
      <c r="HW18" s="675"/>
      <c r="HX18" s="675"/>
      <c r="HY18" s="675"/>
      <c r="HZ18" s="675"/>
      <c r="IA18" s="675"/>
      <c r="IB18" s="676"/>
    </row>
    <row r="19" spans="1:236" s="54" customFormat="1" ht="85.5" customHeight="1">
      <c r="A19" s="613" t="s">
        <v>103</v>
      </c>
      <c r="B19" s="614"/>
      <c r="C19" s="614"/>
      <c r="D19" s="614"/>
      <c r="E19" s="615"/>
      <c r="F19" s="616" t="s">
        <v>441</v>
      </c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8"/>
      <c r="AN19" s="612"/>
      <c r="AO19" s="610"/>
      <c r="AP19" s="610"/>
      <c r="AQ19" s="610"/>
      <c r="AR19" s="610"/>
      <c r="AS19" s="610"/>
      <c r="AT19" s="610"/>
      <c r="AU19" s="610"/>
      <c r="AV19" s="610"/>
      <c r="AW19" s="610"/>
      <c r="AX19" s="611"/>
      <c r="AY19" s="604">
        <v>0</v>
      </c>
      <c r="AZ19" s="605"/>
      <c r="BA19" s="605"/>
      <c r="BB19" s="605"/>
      <c r="BC19" s="605"/>
      <c r="BD19" s="605"/>
      <c r="BE19" s="605"/>
      <c r="BF19" s="605"/>
      <c r="BG19" s="606"/>
      <c r="BH19" s="607">
        <v>84.256</v>
      </c>
      <c r="BI19" s="610"/>
      <c r="BJ19" s="610"/>
      <c r="BK19" s="610"/>
      <c r="BL19" s="610"/>
      <c r="BM19" s="610"/>
      <c r="BN19" s="610"/>
      <c r="BO19" s="610"/>
      <c r="BP19" s="610"/>
      <c r="BQ19" s="610"/>
      <c r="BR19" s="611"/>
      <c r="BS19" s="604"/>
      <c r="BT19" s="605"/>
      <c r="BU19" s="605"/>
      <c r="BV19" s="605"/>
      <c r="BW19" s="605"/>
      <c r="BX19" s="605"/>
      <c r="BY19" s="605"/>
      <c r="BZ19" s="605"/>
      <c r="CA19" s="606"/>
      <c r="CB19" s="612">
        <f>BH19*0.3</f>
        <v>25.276799999999998</v>
      </c>
      <c r="CC19" s="610"/>
      <c r="CD19" s="610"/>
      <c r="CE19" s="610"/>
      <c r="CF19" s="610"/>
      <c r="CG19" s="610"/>
      <c r="CH19" s="610"/>
      <c r="CI19" s="610"/>
      <c r="CJ19" s="610"/>
      <c r="CK19" s="610"/>
      <c r="CL19" s="611"/>
      <c r="CM19" s="604"/>
      <c r="CN19" s="605"/>
      <c r="CO19" s="605"/>
      <c r="CP19" s="605"/>
      <c r="CQ19" s="605"/>
      <c r="CR19" s="605"/>
      <c r="CS19" s="605"/>
      <c r="CT19" s="605"/>
      <c r="CU19" s="606"/>
      <c r="CV19" s="607"/>
      <c r="CW19" s="608"/>
      <c r="CX19" s="608"/>
      <c r="CY19" s="608"/>
      <c r="CZ19" s="608"/>
      <c r="DA19" s="608"/>
      <c r="DB19" s="608"/>
      <c r="DC19" s="608"/>
      <c r="DD19" s="608"/>
      <c r="DE19" s="608"/>
      <c r="DF19" s="609"/>
      <c r="DG19" s="604"/>
      <c r="DH19" s="605"/>
      <c r="DI19" s="605"/>
      <c r="DJ19" s="605"/>
      <c r="DK19" s="605"/>
      <c r="DL19" s="605"/>
      <c r="DM19" s="605"/>
      <c r="DN19" s="605"/>
      <c r="DO19" s="606"/>
      <c r="DP19" s="607">
        <f>BH19*0.35</f>
        <v>29.4896</v>
      </c>
      <c r="DQ19" s="608"/>
      <c r="DR19" s="608"/>
      <c r="DS19" s="608"/>
      <c r="DT19" s="608"/>
      <c r="DU19" s="608"/>
      <c r="DV19" s="608"/>
      <c r="DW19" s="608"/>
      <c r="DX19" s="608"/>
      <c r="DY19" s="608"/>
      <c r="DZ19" s="609"/>
      <c r="EA19" s="607"/>
      <c r="EB19" s="608"/>
      <c r="EC19" s="608"/>
      <c r="ED19" s="608"/>
      <c r="EE19" s="608"/>
      <c r="EF19" s="608"/>
      <c r="EG19" s="608"/>
      <c r="EH19" s="608"/>
      <c r="EI19" s="609"/>
      <c r="EJ19" s="607">
        <f>BH19*0.35</f>
        <v>29.4896</v>
      </c>
      <c r="EK19" s="608"/>
      <c r="EL19" s="608"/>
      <c r="EM19" s="608"/>
      <c r="EN19" s="608"/>
      <c r="EO19" s="608"/>
      <c r="EP19" s="608"/>
      <c r="EQ19" s="608"/>
      <c r="ER19" s="608"/>
      <c r="ES19" s="608"/>
      <c r="ET19" s="609"/>
      <c r="EU19" s="607"/>
      <c r="EV19" s="610"/>
      <c r="EW19" s="610"/>
      <c r="EX19" s="610"/>
      <c r="EY19" s="610"/>
      <c r="EZ19" s="610"/>
      <c r="FA19" s="610"/>
      <c r="FB19" s="610"/>
      <c r="FC19" s="610"/>
      <c r="FD19" s="610"/>
      <c r="FE19" s="610"/>
      <c r="FF19" s="611"/>
      <c r="FG19" s="607">
        <f>CB19+CV19+DP19+EJ19</f>
        <v>84.256</v>
      </c>
      <c r="FH19" s="605"/>
      <c r="FI19" s="605"/>
      <c r="FJ19" s="605"/>
      <c r="FK19" s="605"/>
      <c r="FL19" s="605"/>
      <c r="FM19" s="605"/>
      <c r="FN19" s="605"/>
      <c r="FO19" s="606"/>
      <c r="FP19" s="604">
        <v>100</v>
      </c>
      <c r="FQ19" s="605"/>
      <c r="FR19" s="605"/>
      <c r="FS19" s="605"/>
      <c r="FT19" s="605"/>
      <c r="FU19" s="605"/>
      <c r="FV19" s="606"/>
      <c r="FW19" s="612"/>
      <c r="FX19" s="610"/>
      <c r="FY19" s="610"/>
      <c r="FZ19" s="610"/>
      <c r="GA19" s="610"/>
      <c r="GB19" s="610"/>
      <c r="GC19" s="610"/>
      <c r="GD19" s="610"/>
      <c r="GE19" s="610"/>
      <c r="GF19" s="610"/>
      <c r="GG19" s="610"/>
      <c r="GH19" s="611"/>
      <c r="GI19" s="612"/>
      <c r="GJ19" s="610"/>
      <c r="GK19" s="610"/>
      <c r="GL19" s="610"/>
      <c r="GM19" s="610"/>
      <c r="GN19" s="610"/>
      <c r="GO19" s="610"/>
      <c r="GP19" s="610"/>
      <c r="GQ19" s="610"/>
      <c r="GR19" s="610"/>
      <c r="GS19" s="610"/>
      <c r="GT19" s="611"/>
      <c r="GU19" s="604"/>
      <c r="GV19" s="605"/>
      <c r="GW19" s="605"/>
      <c r="GX19" s="605"/>
      <c r="GY19" s="605"/>
      <c r="GZ19" s="605"/>
      <c r="HA19" s="605"/>
      <c r="HB19" s="605"/>
      <c r="HC19" s="606"/>
      <c r="HD19" s="612" t="s">
        <v>436</v>
      </c>
      <c r="HE19" s="610"/>
      <c r="HF19" s="610"/>
      <c r="HG19" s="610"/>
      <c r="HH19" s="610"/>
      <c r="HI19" s="610"/>
      <c r="HJ19" s="610"/>
      <c r="HK19" s="610"/>
      <c r="HL19" s="610"/>
      <c r="HM19" s="610"/>
      <c r="HN19" s="611"/>
      <c r="HO19" s="674" t="s">
        <v>224</v>
      </c>
      <c r="HP19" s="675"/>
      <c r="HQ19" s="675"/>
      <c r="HR19" s="675"/>
      <c r="HS19" s="675"/>
      <c r="HT19" s="675"/>
      <c r="HU19" s="675"/>
      <c r="HV19" s="675"/>
      <c r="HW19" s="675"/>
      <c r="HX19" s="675"/>
      <c r="HY19" s="675"/>
      <c r="HZ19" s="675"/>
      <c r="IA19" s="675"/>
      <c r="IB19" s="676"/>
    </row>
    <row r="20" spans="1:236" s="54" customFormat="1" ht="85.5" customHeight="1">
      <c r="A20" s="613" t="s">
        <v>169</v>
      </c>
      <c r="B20" s="614"/>
      <c r="C20" s="614"/>
      <c r="D20" s="614"/>
      <c r="E20" s="615"/>
      <c r="F20" s="616" t="s">
        <v>206</v>
      </c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7"/>
      <c r="AM20" s="618"/>
      <c r="AN20" s="612"/>
      <c r="AO20" s="610"/>
      <c r="AP20" s="610"/>
      <c r="AQ20" s="610"/>
      <c r="AR20" s="610"/>
      <c r="AS20" s="610"/>
      <c r="AT20" s="610"/>
      <c r="AU20" s="610"/>
      <c r="AV20" s="610"/>
      <c r="AW20" s="610"/>
      <c r="AX20" s="611"/>
      <c r="AY20" s="604">
        <v>0</v>
      </c>
      <c r="AZ20" s="605"/>
      <c r="BA20" s="605"/>
      <c r="BB20" s="605"/>
      <c r="BC20" s="605"/>
      <c r="BD20" s="605"/>
      <c r="BE20" s="605"/>
      <c r="BF20" s="605"/>
      <c r="BG20" s="606"/>
      <c r="BH20" s="607">
        <f>CV20+EJ20+CB20+DP20</f>
        <v>1.5</v>
      </c>
      <c r="BI20" s="610"/>
      <c r="BJ20" s="610"/>
      <c r="BK20" s="610"/>
      <c r="BL20" s="610"/>
      <c r="BM20" s="610"/>
      <c r="BN20" s="610"/>
      <c r="BO20" s="610"/>
      <c r="BP20" s="610"/>
      <c r="BQ20" s="610"/>
      <c r="BR20" s="611"/>
      <c r="BS20" s="604">
        <v>0</v>
      </c>
      <c r="BT20" s="605"/>
      <c r="BU20" s="605"/>
      <c r="BV20" s="605"/>
      <c r="BW20" s="605"/>
      <c r="BX20" s="605"/>
      <c r="BY20" s="605"/>
      <c r="BZ20" s="605"/>
      <c r="CA20" s="606"/>
      <c r="CB20" s="612">
        <v>0.2</v>
      </c>
      <c r="CC20" s="610"/>
      <c r="CD20" s="610"/>
      <c r="CE20" s="610"/>
      <c r="CF20" s="610"/>
      <c r="CG20" s="610"/>
      <c r="CH20" s="610"/>
      <c r="CI20" s="610"/>
      <c r="CJ20" s="610"/>
      <c r="CK20" s="610"/>
      <c r="CL20" s="611"/>
      <c r="CM20" s="604"/>
      <c r="CN20" s="605"/>
      <c r="CO20" s="605"/>
      <c r="CP20" s="605"/>
      <c r="CQ20" s="605"/>
      <c r="CR20" s="605"/>
      <c r="CS20" s="605"/>
      <c r="CT20" s="605"/>
      <c r="CU20" s="606"/>
      <c r="CV20" s="607">
        <v>0.4</v>
      </c>
      <c r="CW20" s="608"/>
      <c r="CX20" s="608"/>
      <c r="CY20" s="608"/>
      <c r="CZ20" s="608"/>
      <c r="DA20" s="608"/>
      <c r="DB20" s="608"/>
      <c r="DC20" s="608"/>
      <c r="DD20" s="608"/>
      <c r="DE20" s="608"/>
      <c r="DF20" s="609"/>
      <c r="DG20" s="604"/>
      <c r="DH20" s="605"/>
      <c r="DI20" s="605"/>
      <c r="DJ20" s="605"/>
      <c r="DK20" s="605"/>
      <c r="DL20" s="605"/>
      <c r="DM20" s="605"/>
      <c r="DN20" s="605"/>
      <c r="DO20" s="606"/>
      <c r="DP20" s="607">
        <v>0.5</v>
      </c>
      <c r="DQ20" s="608"/>
      <c r="DR20" s="608"/>
      <c r="DS20" s="608"/>
      <c r="DT20" s="608"/>
      <c r="DU20" s="608"/>
      <c r="DV20" s="608"/>
      <c r="DW20" s="608"/>
      <c r="DX20" s="608"/>
      <c r="DY20" s="608"/>
      <c r="DZ20" s="609"/>
      <c r="EA20" s="607"/>
      <c r="EB20" s="608"/>
      <c r="EC20" s="608"/>
      <c r="ED20" s="608"/>
      <c r="EE20" s="608"/>
      <c r="EF20" s="608"/>
      <c r="EG20" s="608"/>
      <c r="EH20" s="608"/>
      <c r="EI20" s="609"/>
      <c r="EJ20" s="607">
        <v>0.4</v>
      </c>
      <c r="EK20" s="608"/>
      <c r="EL20" s="608"/>
      <c r="EM20" s="608"/>
      <c r="EN20" s="608"/>
      <c r="EO20" s="608"/>
      <c r="EP20" s="608"/>
      <c r="EQ20" s="608"/>
      <c r="ER20" s="608"/>
      <c r="ES20" s="608"/>
      <c r="ET20" s="609"/>
      <c r="EU20" s="607"/>
      <c r="EV20" s="610"/>
      <c r="EW20" s="610"/>
      <c r="EX20" s="610"/>
      <c r="EY20" s="610"/>
      <c r="EZ20" s="610"/>
      <c r="FA20" s="610"/>
      <c r="FB20" s="610"/>
      <c r="FC20" s="610"/>
      <c r="FD20" s="610"/>
      <c r="FE20" s="610"/>
      <c r="FF20" s="611"/>
      <c r="FG20" s="607">
        <f>BH20</f>
        <v>1.5</v>
      </c>
      <c r="FH20" s="605"/>
      <c r="FI20" s="605"/>
      <c r="FJ20" s="605"/>
      <c r="FK20" s="605"/>
      <c r="FL20" s="605"/>
      <c r="FM20" s="605"/>
      <c r="FN20" s="605"/>
      <c r="FO20" s="606"/>
      <c r="FP20" s="604">
        <v>100</v>
      </c>
      <c r="FQ20" s="605"/>
      <c r="FR20" s="605"/>
      <c r="FS20" s="605"/>
      <c r="FT20" s="605"/>
      <c r="FU20" s="605"/>
      <c r="FV20" s="606"/>
      <c r="FW20" s="612"/>
      <c r="FX20" s="610"/>
      <c r="FY20" s="610"/>
      <c r="FZ20" s="610"/>
      <c r="GA20" s="610"/>
      <c r="GB20" s="610"/>
      <c r="GC20" s="610"/>
      <c r="GD20" s="610"/>
      <c r="GE20" s="610"/>
      <c r="GF20" s="610"/>
      <c r="GG20" s="610"/>
      <c r="GH20" s="611"/>
      <c r="GI20" s="612"/>
      <c r="GJ20" s="610"/>
      <c r="GK20" s="610"/>
      <c r="GL20" s="610"/>
      <c r="GM20" s="610"/>
      <c r="GN20" s="610"/>
      <c r="GO20" s="610"/>
      <c r="GP20" s="610"/>
      <c r="GQ20" s="610"/>
      <c r="GR20" s="610"/>
      <c r="GS20" s="610"/>
      <c r="GT20" s="611"/>
      <c r="GU20" s="604"/>
      <c r="GV20" s="605"/>
      <c r="GW20" s="605"/>
      <c r="GX20" s="605"/>
      <c r="GY20" s="605"/>
      <c r="GZ20" s="605"/>
      <c r="HA20" s="605"/>
      <c r="HB20" s="605"/>
      <c r="HC20" s="606"/>
      <c r="HD20" s="612"/>
      <c r="HE20" s="610"/>
      <c r="HF20" s="610"/>
      <c r="HG20" s="610"/>
      <c r="HH20" s="610"/>
      <c r="HI20" s="610"/>
      <c r="HJ20" s="610"/>
      <c r="HK20" s="610"/>
      <c r="HL20" s="610"/>
      <c r="HM20" s="610"/>
      <c r="HN20" s="611"/>
      <c r="HO20" s="674" t="s">
        <v>229</v>
      </c>
      <c r="HP20" s="675"/>
      <c r="HQ20" s="675"/>
      <c r="HR20" s="675"/>
      <c r="HS20" s="675"/>
      <c r="HT20" s="675"/>
      <c r="HU20" s="675"/>
      <c r="HV20" s="675"/>
      <c r="HW20" s="675"/>
      <c r="HX20" s="675"/>
      <c r="HY20" s="675"/>
      <c r="HZ20" s="675"/>
      <c r="IA20" s="675"/>
      <c r="IB20" s="676"/>
    </row>
    <row r="21" spans="1:236" s="54" customFormat="1" ht="85.5" customHeight="1">
      <c r="A21" s="613" t="s">
        <v>174</v>
      </c>
      <c r="B21" s="614"/>
      <c r="C21" s="614"/>
      <c r="D21" s="614"/>
      <c r="E21" s="615"/>
      <c r="F21" s="616" t="s">
        <v>433</v>
      </c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8"/>
      <c r="AN21" s="612"/>
      <c r="AO21" s="610"/>
      <c r="AP21" s="610"/>
      <c r="AQ21" s="610"/>
      <c r="AR21" s="610"/>
      <c r="AS21" s="610"/>
      <c r="AT21" s="610"/>
      <c r="AU21" s="610"/>
      <c r="AV21" s="610"/>
      <c r="AW21" s="610"/>
      <c r="AX21" s="611"/>
      <c r="AY21" s="604">
        <v>0</v>
      </c>
      <c r="AZ21" s="605"/>
      <c r="BA21" s="605"/>
      <c r="BB21" s="605"/>
      <c r="BC21" s="605"/>
      <c r="BD21" s="605"/>
      <c r="BE21" s="605"/>
      <c r="BF21" s="605"/>
      <c r="BG21" s="606"/>
      <c r="BH21" s="607">
        <v>1.8</v>
      </c>
      <c r="BI21" s="610"/>
      <c r="BJ21" s="610"/>
      <c r="BK21" s="610"/>
      <c r="BL21" s="610"/>
      <c r="BM21" s="610"/>
      <c r="BN21" s="610"/>
      <c r="BO21" s="610"/>
      <c r="BP21" s="610"/>
      <c r="BQ21" s="610"/>
      <c r="BR21" s="611"/>
      <c r="BS21" s="604"/>
      <c r="BT21" s="605"/>
      <c r="BU21" s="605"/>
      <c r="BV21" s="605"/>
      <c r="BW21" s="605"/>
      <c r="BX21" s="605"/>
      <c r="BY21" s="605"/>
      <c r="BZ21" s="605"/>
      <c r="CA21" s="606"/>
      <c r="CB21" s="612">
        <f>1.8*0.3</f>
        <v>0.54</v>
      </c>
      <c r="CC21" s="610"/>
      <c r="CD21" s="610"/>
      <c r="CE21" s="610"/>
      <c r="CF21" s="610"/>
      <c r="CG21" s="610"/>
      <c r="CH21" s="610"/>
      <c r="CI21" s="610"/>
      <c r="CJ21" s="610"/>
      <c r="CK21" s="610"/>
      <c r="CL21" s="611"/>
      <c r="CM21" s="604"/>
      <c r="CN21" s="605"/>
      <c r="CO21" s="605"/>
      <c r="CP21" s="605"/>
      <c r="CQ21" s="605"/>
      <c r="CR21" s="605"/>
      <c r="CS21" s="605"/>
      <c r="CT21" s="605"/>
      <c r="CU21" s="606"/>
      <c r="CV21" s="607"/>
      <c r="CW21" s="608"/>
      <c r="CX21" s="608"/>
      <c r="CY21" s="608"/>
      <c r="CZ21" s="608"/>
      <c r="DA21" s="608"/>
      <c r="DB21" s="608"/>
      <c r="DC21" s="608"/>
      <c r="DD21" s="608"/>
      <c r="DE21" s="608"/>
      <c r="DF21" s="609"/>
      <c r="DG21" s="604"/>
      <c r="DH21" s="605"/>
      <c r="DI21" s="605"/>
      <c r="DJ21" s="605"/>
      <c r="DK21" s="605"/>
      <c r="DL21" s="605"/>
      <c r="DM21" s="605"/>
      <c r="DN21" s="605"/>
      <c r="DO21" s="606"/>
      <c r="DP21" s="607">
        <f>BH21-CB21</f>
        <v>1.26</v>
      </c>
      <c r="DQ21" s="608"/>
      <c r="DR21" s="608"/>
      <c r="DS21" s="608"/>
      <c r="DT21" s="608"/>
      <c r="DU21" s="608"/>
      <c r="DV21" s="608"/>
      <c r="DW21" s="608"/>
      <c r="DX21" s="608"/>
      <c r="DY21" s="608"/>
      <c r="DZ21" s="609"/>
      <c r="EA21" s="607"/>
      <c r="EB21" s="608"/>
      <c r="EC21" s="608"/>
      <c r="ED21" s="608"/>
      <c r="EE21" s="608"/>
      <c r="EF21" s="608"/>
      <c r="EG21" s="608"/>
      <c r="EH21" s="608"/>
      <c r="EI21" s="609"/>
      <c r="EJ21" s="612"/>
      <c r="EK21" s="610"/>
      <c r="EL21" s="610"/>
      <c r="EM21" s="610"/>
      <c r="EN21" s="610"/>
      <c r="EO21" s="610"/>
      <c r="EP21" s="610"/>
      <c r="EQ21" s="610"/>
      <c r="ER21" s="610"/>
      <c r="ES21" s="610"/>
      <c r="ET21" s="611"/>
      <c r="EU21" s="607"/>
      <c r="EV21" s="610"/>
      <c r="EW21" s="610"/>
      <c r="EX21" s="610"/>
      <c r="EY21" s="610"/>
      <c r="EZ21" s="610"/>
      <c r="FA21" s="610"/>
      <c r="FB21" s="610"/>
      <c r="FC21" s="610"/>
      <c r="FD21" s="610"/>
      <c r="FE21" s="610"/>
      <c r="FF21" s="611"/>
      <c r="FG21" s="607">
        <f>CB21+CV21+DP21+EJ21</f>
        <v>1.8</v>
      </c>
      <c r="FH21" s="605"/>
      <c r="FI21" s="605"/>
      <c r="FJ21" s="605"/>
      <c r="FK21" s="605"/>
      <c r="FL21" s="605"/>
      <c r="FM21" s="605"/>
      <c r="FN21" s="605"/>
      <c r="FO21" s="606"/>
      <c r="FP21" s="604">
        <v>100</v>
      </c>
      <c r="FQ21" s="605"/>
      <c r="FR21" s="605"/>
      <c r="FS21" s="605"/>
      <c r="FT21" s="605"/>
      <c r="FU21" s="605"/>
      <c r="FV21" s="606"/>
      <c r="FW21" s="612"/>
      <c r="FX21" s="610"/>
      <c r="FY21" s="610"/>
      <c r="FZ21" s="610"/>
      <c r="GA21" s="610"/>
      <c r="GB21" s="610"/>
      <c r="GC21" s="610"/>
      <c r="GD21" s="610"/>
      <c r="GE21" s="610"/>
      <c r="GF21" s="610"/>
      <c r="GG21" s="610"/>
      <c r="GH21" s="611"/>
      <c r="GI21" s="612"/>
      <c r="GJ21" s="610"/>
      <c r="GK21" s="610"/>
      <c r="GL21" s="610"/>
      <c r="GM21" s="610"/>
      <c r="GN21" s="610"/>
      <c r="GO21" s="610"/>
      <c r="GP21" s="610"/>
      <c r="GQ21" s="610"/>
      <c r="GR21" s="610"/>
      <c r="GS21" s="610"/>
      <c r="GT21" s="611"/>
      <c r="GU21" s="604"/>
      <c r="GV21" s="605"/>
      <c r="GW21" s="605"/>
      <c r="GX21" s="605"/>
      <c r="GY21" s="605"/>
      <c r="GZ21" s="605"/>
      <c r="HA21" s="605"/>
      <c r="HB21" s="605"/>
      <c r="HC21" s="606"/>
      <c r="HD21" s="612"/>
      <c r="HE21" s="610"/>
      <c r="HF21" s="610"/>
      <c r="HG21" s="610"/>
      <c r="HH21" s="610"/>
      <c r="HI21" s="610"/>
      <c r="HJ21" s="610"/>
      <c r="HK21" s="610"/>
      <c r="HL21" s="610"/>
      <c r="HM21" s="610"/>
      <c r="HN21" s="611"/>
      <c r="HO21" s="674" t="s">
        <v>247</v>
      </c>
      <c r="HP21" s="675"/>
      <c r="HQ21" s="675"/>
      <c r="HR21" s="675"/>
      <c r="HS21" s="675"/>
      <c r="HT21" s="675"/>
      <c r="HU21" s="675"/>
      <c r="HV21" s="675"/>
      <c r="HW21" s="675"/>
      <c r="HX21" s="675"/>
      <c r="HY21" s="675"/>
      <c r="HZ21" s="675"/>
      <c r="IA21" s="675"/>
      <c r="IB21" s="676"/>
    </row>
    <row r="22" spans="1:236" s="50" customFormat="1" ht="23.25" customHeight="1">
      <c r="A22" s="661" t="s">
        <v>26</v>
      </c>
      <c r="B22" s="662"/>
      <c r="C22" s="662"/>
      <c r="D22" s="662"/>
      <c r="E22" s="663"/>
      <c r="F22" s="664" t="s">
        <v>193</v>
      </c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6"/>
      <c r="AN22" s="649"/>
      <c r="AO22" s="650"/>
      <c r="AP22" s="650"/>
      <c r="AQ22" s="650"/>
      <c r="AR22" s="650"/>
      <c r="AS22" s="650"/>
      <c r="AT22" s="650"/>
      <c r="AU22" s="650"/>
      <c r="AV22" s="650"/>
      <c r="AW22" s="650"/>
      <c r="AX22" s="651"/>
      <c r="AY22" s="652">
        <f>AY23</f>
        <v>0</v>
      </c>
      <c r="AZ22" s="653"/>
      <c r="BA22" s="653"/>
      <c r="BB22" s="653"/>
      <c r="BC22" s="653"/>
      <c r="BD22" s="653"/>
      <c r="BE22" s="653"/>
      <c r="BF22" s="653"/>
      <c r="BG22" s="654"/>
      <c r="BH22" s="685">
        <f>BH23</f>
        <v>0</v>
      </c>
      <c r="BI22" s="650"/>
      <c r="BJ22" s="650"/>
      <c r="BK22" s="650"/>
      <c r="BL22" s="650"/>
      <c r="BM22" s="650"/>
      <c r="BN22" s="650"/>
      <c r="BO22" s="650"/>
      <c r="BP22" s="650"/>
      <c r="BQ22" s="650"/>
      <c r="BR22" s="651"/>
      <c r="BS22" s="652">
        <f>BS23</f>
        <v>0</v>
      </c>
      <c r="BT22" s="653"/>
      <c r="BU22" s="653"/>
      <c r="BV22" s="653"/>
      <c r="BW22" s="653"/>
      <c r="BX22" s="653"/>
      <c r="BY22" s="653"/>
      <c r="BZ22" s="653"/>
      <c r="CA22" s="654"/>
      <c r="CB22" s="649">
        <f>CB23</f>
        <v>0</v>
      </c>
      <c r="CC22" s="650"/>
      <c r="CD22" s="650"/>
      <c r="CE22" s="650"/>
      <c r="CF22" s="650"/>
      <c r="CG22" s="650"/>
      <c r="CH22" s="650"/>
      <c r="CI22" s="650"/>
      <c r="CJ22" s="650"/>
      <c r="CK22" s="650"/>
      <c r="CL22" s="651"/>
      <c r="CM22" s="652">
        <f>CM23</f>
        <v>0</v>
      </c>
      <c r="CN22" s="653"/>
      <c r="CO22" s="653"/>
      <c r="CP22" s="653"/>
      <c r="CQ22" s="653"/>
      <c r="CR22" s="653"/>
      <c r="CS22" s="653"/>
      <c r="CT22" s="653"/>
      <c r="CU22" s="654"/>
      <c r="CV22" s="685">
        <f>CV23</f>
        <v>0</v>
      </c>
      <c r="CW22" s="650"/>
      <c r="CX22" s="650"/>
      <c r="CY22" s="650"/>
      <c r="CZ22" s="650"/>
      <c r="DA22" s="650"/>
      <c r="DB22" s="650"/>
      <c r="DC22" s="650"/>
      <c r="DD22" s="650"/>
      <c r="DE22" s="650"/>
      <c r="DF22" s="651"/>
      <c r="DG22" s="652">
        <f>DG23</f>
        <v>0</v>
      </c>
      <c r="DH22" s="653"/>
      <c r="DI22" s="653"/>
      <c r="DJ22" s="653"/>
      <c r="DK22" s="653"/>
      <c r="DL22" s="653"/>
      <c r="DM22" s="653"/>
      <c r="DN22" s="653"/>
      <c r="DO22" s="654"/>
      <c r="DP22" s="685">
        <f>DP23</f>
        <v>0</v>
      </c>
      <c r="DQ22" s="650"/>
      <c r="DR22" s="650"/>
      <c r="DS22" s="650"/>
      <c r="DT22" s="650"/>
      <c r="DU22" s="650"/>
      <c r="DV22" s="650"/>
      <c r="DW22" s="650"/>
      <c r="DX22" s="650"/>
      <c r="DY22" s="650"/>
      <c r="DZ22" s="651"/>
      <c r="EA22" s="652">
        <f>EA23</f>
        <v>0</v>
      </c>
      <c r="EB22" s="653"/>
      <c r="EC22" s="653"/>
      <c r="ED22" s="653"/>
      <c r="EE22" s="653"/>
      <c r="EF22" s="653"/>
      <c r="EG22" s="653"/>
      <c r="EH22" s="653"/>
      <c r="EI22" s="654"/>
      <c r="EJ22" s="649">
        <f>EJ23</f>
        <v>0</v>
      </c>
      <c r="EK22" s="650"/>
      <c r="EL22" s="650"/>
      <c r="EM22" s="650"/>
      <c r="EN22" s="650"/>
      <c r="EO22" s="650"/>
      <c r="EP22" s="650"/>
      <c r="EQ22" s="650"/>
      <c r="ER22" s="650"/>
      <c r="ES22" s="650"/>
      <c r="ET22" s="651"/>
      <c r="EU22" s="685">
        <f>EU23</f>
        <v>0</v>
      </c>
      <c r="EV22" s="650"/>
      <c r="EW22" s="650"/>
      <c r="EX22" s="650"/>
      <c r="EY22" s="650"/>
      <c r="EZ22" s="650"/>
      <c r="FA22" s="650"/>
      <c r="FB22" s="650"/>
      <c r="FC22" s="650"/>
      <c r="FD22" s="650"/>
      <c r="FE22" s="650"/>
      <c r="FF22" s="651"/>
      <c r="FG22" s="685">
        <f>FG23</f>
        <v>0</v>
      </c>
      <c r="FH22" s="653"/>
      <c r="FI22" s="653"/>
      <c r="FJ22" s="653"/>
      <c r="FK22" s="653"/>
      <c r="FL22" s="653"/>
      <c r="FM22" s="653"/>
      <c r="FN22" s="653"/>
      <c r="FO22" s="654"/>
      <c r="FP22" s="652">
        <f>FP23</f>
        <v>0</v>
      </c>
      <c r="FQ22" s="653"/>
      <c r="FR22" s="653"/>
      <c r="FS22" s="653"/>
      <c r="FT22" s="653"/>
      <c r="FU22" s="653"/>
      <c r="FV22" s="654"/>
      <c r="FW22" s="649"/>
      <c r="FX22" s="650"/>
      <c r="FY22" s="650"/>
      <c r="FZ22" s="650"/>
      <c r="GA22" s="650"/>
      <c r="GB22" s="650"/>
      <c r="GC22" s="650"/>
      <c r="GD22" s="650"/>
      <c r="GE22" s="650"/>
      <c r="GF22" s="650"/>
      <c r="GG22" s="650"/>
      <c r="GH22" s="651"/>
      <c r="GI22" s="649"/>
      <c r="GJ22" s="650"/>
      <c r="GK22" s="650"/>
      <c r="GL22" s="650"/>
      <c r="GM22" s="650"/>
      <c r="GN22" s="650"/>
      <c r="GO22" s="650"/>
      <c r="GP22" s="650"/>
      <c r="GQ22" s="650"/>
      <c r="GR22" s="650"/>
      <c r="GS22" s="650"/>
      <c r="GT22" s="651"/>
      <c r="GU22" s="652"/>
      <c r="GV22" s="653"/>
      <c r="GW22" s="653"/>
      <c r="GX22" s="653"/>
      <c r="GY22" s="653"/>
      <c r="GZ22" s="653"/>
      <c r="HA22" s="653"/>
      <c r="HB22" s="653"/>
      <c r="HC22" s="654"/>
      <c r="HD22" s="649"/>
      <c r="HE22" s="650"/>
      <c r="HF22" s="650"/>
      <c r="HG22" s="650"/>
      <c r="HH22" s="650"/>
      <c r="HI22" s="650"/>
      <c r="HJ22" s="650"/>
      <c r="HK22" s="650"/>
      <c r="HL22" s="650"/>
      <c r="HM22" s="650"/>
      <c r="HN22" s="651"/>
      <c r="HO22" s="655"/>
      <c r="HP22" s="656"/>
      <c r="HQ22" s="656"/>
      <c r="HR22" s="656"/>
      <c r="HS22" s="656"/>
      <c r="HT22" s="656"/>
      <c r="HU22" s="656"/>
      <c r="HV22" s="656"/>
      <c r="HW22" s="656"/>
      <c r="HX22" s="656"/>
      <c r="HY22" s="656"/>
      <c r="HZ22" s="656"/>
      <c r="IA22" s="656"/>
      <c r="IB22" s="657"/>
    </row>
    <row r="23" spans="1:236" s="50" customFormat="1" ht="20.25" customHeight="1">
      <c r="A23" s="640"/>
      <c r="B23" s="641"/>
      <c r="C23" s="641"/>
      <c r="D23" s="641"/>
      <c r="E23" s="642"/>
      <c r="F23" s="679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81"/>
      <c r="AN23" s="622"/>
      <c r="AO23" s="623"/>
      <c r="AP23" s="623"/>
      <c r="AQ23" s="623"/>
      <c r="AR23" s="623"/>
      <c r="AS23" s="623"/>
      <c r="AT23" s="623"/>
      <c r="AU23" s="623"/>
      <c r="AV23" s="623"/>
      <c r="AW23" s="623"/>
      <c r="AX23" s="624"/>
      <c r="AY23" s="619"/>
      <c r="AZ23" s="620"/>
      <c r="BA23" s="620"/>
      <c r="BB23" s="620"/>
      <c r="BC23" s="620"/>
      <c r="BD23" s="620"/>
      <c r="BE23" s="620"/>
      <c r="BF23" s="620"/>
      <c r="BG23" s="621"/>
      <c r="BH23" s="673"/>
      <c r="BI23" s="677"/>
      <c r="BJ23" s="677"/>
      <c r="BK23" s="677"/>
      <c r="BL23" s="677"/>
      <c r="BM23" s="677"/>
      <c r="BN23" s="677"/>
      <c r="BO23" s="677"/>
      <c r="BP23" s="677"/>
      <c r="BQ23" s="677"/>
      <c r="BR23" s="678"/>
      <c r="BS23" s="619"/>
      <c r="BT23" s="620"/>
      <c r="BU23" s="620"/>
      <c r="BV23" s="620"/>
      <c r="BW23" s="620"/>
      <c r="BX23" s="620"/>
      <c r="BY23" s="620"/>
      <c r="BZ23" s="620"/>
      <c r="CA23" s="621"/>
      <c r="CB23" s="622"/>
      <c r="CC23" s="623"/>
      <c r="CD23" s="623"/>
      <c r="CE23" s="623"/>
      <c r="CF23" s="623"/>
      <c r="CG23" s="623"/>
      <c r="CH23" s="623"/>
      <c r="CI23" s="623"/>
      <c r="CJ23" s="623"/>
      <c r="CK23" s="623"/>
      <c r="CL23" s="624"/>
      <c r="CM23" s="619"/>
      <c r="CN23" s="620"/>
      <c r="CO23" s="620"/>
      <c r="CP23" s="620"/>
      <c r="CQ23" s="620"/>
      <c r="CR23" s="620"/>
      <c r="CS23" s="620"/>
      <c r="CT23" s="620"/>
      <c r="CU23" s="621"/>
      <c r="CV23" s="673"/>
      <c r="CW23" s="677"/>
      <c r="CX23" s="677"/>
      <c r="CY23" s="677"/>
      <c r="CZ23" s="677"/>
      <c r="DA23" s="677"/>
      <c r="DB23" s="677"/>
      <c r="DC23" s="677"/>
      <c r="DD23" s="677"/>
      <c r="DE23" s="677"/>
      <c r="DF23" s="678"/>
      <c r="DG23" s="619"/>
      <c r="DH23" s="620"/>
      <c r="DI23" s="620"/>
      <c r="DJ23" s="620"/>
      <c r="DK23" s="620"/>
      <c r="DL23" s="620"/>
      <c r="DM23" s="620"/>
      <c r="DN23" s="620"/>
      <c r="DO23" s="621"/>
      <c r="DP23" s="673"/>
      <c r="DQ23" s="677"/>
      <c r="DR23" s="677"/>
      <c r="DS23" s="677"/>
      <c r="DT23" s="677"/>
      <c r="DU23" s="677"/>
      <c r="DV23" s="677"/>
      <c r="DW23" s="677"/>
      <c r="DX23" s="677"/>
      <c r="DY23" s="677"/>
      <c r="DZ23" s="678"/>
      <c r="EA23" s="619"/>
      <c r="EB23" s="620"/>
      <c r="EC23" s="620"/>
      <c r="ED23" s="620"/>
      <c r="EE23" s="620"/>
      <c r="EF23" s="620"/>
      <c r="EG23" s="620"/>
      <c r="EH23" s="620"/>
      <c r="EI23" s="621"/>
      <c r="EJ23" s="622"/>
      <c r="EK23" s="623"/>
      <c r="EL23" s="623"/>
      <c r="EM23" s="623"/>
      <c r="EN23" s="623"/>
      <c r="EO23" s="623"/>
      <c r="EP23" s="623"/>
      <c r="EQ23" s="623"/>
      <c r="ER23" s="623"/>
      <c r="ES23" s="623"/>
      <c r="ET23" s="624"/>
      <c r="EU23" s="673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8"/>
      <c r="FG23" s="685"/>
      <c r="FH23" s="653"/>
      <c r="FI23" s="653"/>
      <c r="FJ23" s="653"/>
      <c r="FK23" s="653"/>
      <c r="FL23" s="653"/>
      <c r="FM23" s="653"/>
      <c r="FN23" s="653"/>
      <c r="FO23" s="654"/>
      <c r="FP23" s="619"/>
      <c r="FQ23" s="620"/>
      <c r="FR23" s="620"/>
      <c r="FS23" s="620"/>
      <c r="FT23" s="620"/>
      <c r="FU23" s="620"/>
      <c r="FV23" s="621"/>
      <c r="FW23" s="622"/>
      <c r="FX23" s="623"/>
      <c r="FY23" s="623"/>
      <c r="FZ23" s="623"/>
      <c r="GA23" s="623"/>
      <c r="GB23" s="623"/>
      <c r="GC23" s="623"/>
      <c r="GD23" s="623"/>
      <c r="GE23" s="623"/>
      <c r="GF23" s="623"/>
      <c r="GG23" s="623"/>
      <c r="GH23" s="624"/>
      <c r="GI23" s="622"/>
      <c r="GJ23" s="623"/>
      <c r="GK23" s="623"/>
      <c r="GL23" s="623"/>
      <c r="GM23" s="623"/>
      <c r="GN23" s="623"/>
      <c r="GO23" s="623"/>
      <c r="GP23" s="623"/>
      <c r="GQ23" s="623"/>
      <c r="GR23" s="623"/>
      <c r="GS23" s="623"/>
      <c r="GT23" s="624"/>
      <c r="GU23" s="619"/>
      <c r="GV23" s="620"/>
      <c r="GW23" s="620"/>
      <c r="GX23" s="620"/>
      <c r="GY23" s="620"/>
      <c r="GZ23" s="620"/>
      <c r="HA23" s="620"/>
      <c r="HB23" s="620"/>
      <c r="HC23" s="621"/>
      <c r="HD23" s="622"/>
      <c r="HE23" s="623"/>
      <c r="HF23" s="623"/>
      <c r="HG23" s="623"/>
      <c r="HH23" s="623"/>
      <c r="HI23" s="623"/>
      <c r="HJ23" s="623"/>
      <c r="HK23" s="623"/>
      <c r="HL23" s="623"/>
      <c r="HM23" s="623"/>
      <c r="HN23" s="624"/>
      <c r="HO23" s="670"/>
      <c r="HP23" s="671"/>
      <c r="HQ23" s="671"/>
      <c r="HR23" s="671"/>
      <c r="HS23" s="671"/>
      <c r="HT23" s="671"/>
      <c r="HU23" s="671"/>
      <c r="HV23" s="671"/>
      <c r="HW23" s="671"/>
      <c r="HX23" s="671"/>
      <c r="HY23" s="671"/>
      <c r="HZ23" s="671"/>
      <c r="IA23" s="671"/>
      <c r="IB23" s="672"/>
    </row>
    <row r="24" spans="1:236" s="50" customFormat="1" ht="23.25" customHeight="1">
      <c r="A24" s="661" t="s">
        <v>30</v>
      </c>
      <c r="B24" s="662"/>
      <c r="C24" s="662"/>
      <c r="D24" s="662"/>
      <c r="E24" s="663"/>
      <c r="F24" s="664" t="s">
        <v>31</v>
      </c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6"/>
      <c r="AN24" s="649"/>
      <c r="AO24" s="650"/>
      <c r="AP24" s="650"/>
      <c r="AQ24" s="650"/>
      <c r="AR24" s="650"/>
      <c r="AS24" s="650"/>
      <c r="AT24" s="650"/>
      <c r="AU24" s="650"/>
      <c r="AV24" s="650"/>
      <c r="AW24" s="650"/>
      <c r="AX24" s="651"/>
      <c r="AY24" s="685">
        <f>AY25</f>
        <v>0</v>
      </c>
      <c r="AZ24" s="653"/>
      <c r="BA24" s="653"/>
      <c r="BB24" s="653"/>
      <c r="BC24" s="653"/>
      <c r="BD24" s="653"/>
      <c r="BE24" s="653"/>
      <c r="BF24" s="653"/>
      <c r="BG24" s="654"/>
      <c r="BH24" s="685">
        <f>BH25</f>
        <v>0</v>
      </c>
      <c r="BI24" s="650"/>
      <c r="BJ24" s="650"/>
      <c r="BK24" s="650"/>
      <c r="BL24" s="650"/>
      <c r="BM24" s="650"/>
      <c r="BN24" s="650"/>
      <c r="BO24" s="650"/>
      <c r="BP24" s="650"/>
      <c r="BQ24" s="650"/>
      <c r="BR24" s="651"/>
      <c r="BS24" s="652">
        <f>BS25</f>
        <v>0</v>
      </c>
      <c r="BT24" s="653"/>
      <c r="BU24" s="653"/>
      <c r="BV24" s="653"/>
      <c r="BW24" s="653"/>
      <c r="BX24" s="653"/>
      <c r="BY24" s="653"/>
      <c r="BZ24" s="653"/>
      <c r="CA24" s="654"/>
      <c r="CB24" s="649">
        <f>CB25</f>
        <v>0</v>
      </c>
      <c r="CC24" s="650"/>
      <c r="CD24" s="650"/>
      <c r="CE24" s="650"/>
      <c r="CF24" s="650"/>
      <c r="CG24" s="650"/>
      <c r="CH24" s="650"/>
      <c r="CI24" s="650"/>
      <c r="CJ24" s="650"/>
      <c r="CK24" s="650"/>
      <c r="CL24" s="651"/>
      <c r="CM24" s="685">
        <f>CM25</f>
        <v>0</v>
      </c>
      <c r="CN24" s="686"/>
      <c r="CO24" s="686"/>
      <c r="CP24" s="686"/>
      <c r="CQ24" s="686"/>
      <c r="CR24" s="686"/>
      <c r="CS24" s="686"/>
      <c r="CT24" s="686"/>
      <c r="CU24" s="687"/>
      <c r="CV24" s="649">
        <f>CV25</f>
        <v>0</v>
      </c>
      <c r="CW24" s="650"/>
      <c r="CX24" s="650"/>
      <c r="CY24" s="650"/>
      <c r="CZ24" s="650"/>
      <c r="DA24" s="650"/>
      <c r="DB24" s="650"/>
      <c r="DC24" s="650"/>
      <c r="DD24" s="650"/>
      <c r="DE24" s="650"/>
      <c r="DF24" s="651"/>
      <c r="DG24" s="685">
        <f>DG25</f>
        <v>0</v>
      </c>
      <c r="DH24" s="686"/>
      <c r="DI24" s="686"/>
      <c r="DJ24" s="686"/>
      <c r="DK24" s="686"/>
      <c r="DL24" s="686"/>
      <c r="DM24" s="686"/>
      <c r="DN24" s="686"/>
      <c r="DO24" s="687"/>
      <c r="DP24" s="649">
        <f>DP25</f>
        <v>0</v>
      </c>
      <c r="DQ24" s="650"/>
      <c r="DR24" s="650"/>
      <c r="DS24" s="650"/>
      <c r="DT24" s="650"/>
      <c r="DU24" s="650"/>
      <c r="DV24" s="650"/>
      <c r="DW24" s="650"/>
      <c r="DX24" s="650"/>
      <c r="DY24" s="650"/>
      <c r="DZ24" s="651"/>
      <c r="EA24" s="685">
        <f>EA25</f>
        <v>0</v>
      </c>
      <c r="EB24" s="653"/>
      <c r="EC24" s="653"/>
      <c r="ED24" s="653"/>
      <c r="EE24" s="653"/>
      <c r="EF24" s="653"/>
      <c r="EG24" s="653"/>
      <c r="EH24" s="653"/>
      <c r="EI24" s="654"/>
      <c r="EJ24" s="685">
        <f>EJ25</f>
        <v>0</v>
      </c>
      <c r="EK24" s="650"/>
      <c r="EL24" s="650"/>
      <c r="EM24" s="650"/>
      <c r="EN24" s="650"/>
      <c r="EO24" s="650"/>
      <c r="EP24" s="650"/>
      <c r="EQ24" s="650"/>
      <c r="ER24" s="650"/>
      <c r="ES24" s="650"/>
      <c r="ET24" s="651"/>
      <c r="EU24" s="685">
        <f>EU25</f>
        <v>0</v>
      </c>
      <c r="EV24" s="650"/>
      <c r="EW24" s="650"/>
      <c r="EX24" s="650"/>
      <c r="EY24" s="650"/>
      <c r="EZ24" s="650"/>
      <c r="FA24" s="650"/>
      <c r="FB24" s="650"/>
      <c r="FC24" s="650"/>
      <c r="FD24" s="650"/>
      <c r="FE24" s="650"/>
      <c r="FF24" s="651"/>
      <c r="FG24" s="685">
        <f>AY24-BH24</f>
        <v>0</v>
      </c>
      <c r="FH24" s="653"/>
      <c r="FI24" s="653"/>
      <c r="FJ24" s="653"/>
      <c r="FK24" s="653"/>
      <c r="FL24" s="653"/>
      <c r="FM24" s="653"/>
      <c r="FN24" s="653"/>
      <c r="FO24" s="654"/>
      <c r="FP24" s="652">
        <v>0</v>
      </c>
      <c r="FQ24" s="653"/>
      <c r="FR24" s="653"/>
      <c r="FS24" s="653"/>
      <c r="FT24" s="653"/>
      <c r="FU24" s="653"/>
      <c r="FV24" s="654"/>
      <c r="FW24" s="649"/>
      <c r="FX24" s="650"/>
      <c r="FY24" s="650"/>
      <c r="FZ24" s="650"/>
      <c r="GA24" s="650"/>
      <c r="GB24" s="650"/>
      <c r="GC24" s="650"/>
      <c r="GD24" s="650"/>
      <c r="GE24" s="650"/>
      <c r="GF24" s="650"/>
      <c r="GG24" s="650"/>
      <c r="GH24" s="651"/>
      <c r="GI24" s="649"/>
      <c r="GJ24" s="650"/>
      <c r="GK24" s="650"/>
      <c r="GL24" s="650"/>
      <c r="GM24" s="650"/>
      <c r="GN24" s="650"/>
      <c r="GO24" s="650"/>
      <c r="GP24" s="650"/>
      <c r="GQ24" s="650"/>
      <c r="GR24" s="650"/>
      <c r="GS24" s="650"/>
      <c r="GT24" s="651"/>
      <c r="GU24" s="652"/>
      <c r="GV24" s="653"/>
      <c r="GW24" s="653"/>
      <c r="GX24" s="653"/>
      <c r="GY24" s="653"/>
      <c r="GZ24" s="653"/>
      <c r="HA24" s="653"/>
      <c r="HB24" s="653"/>
      <c r="HC24" s="654"/>
      <c r="HD24" s="649"/>
      <c r="HE24" s="650"/>
      <c r="HF24" s="650"/>
      <c r="HG24" s="650"/>
      <c r="HH24" s="650"/>
      <c r="HI24" s="650"/>
      <c r="HJ24" s="650"/>
      <c r="HK24" s="650"/>
      <c r="HL24" s="650"/>
      <c r="HM24" s="650"/>
      <c r="HN24" s="651"/>
      <c r="HO24" s="655"/>
      <c r="HP24" s="656"/>
      <c r="HQ24" s="656"/>
      <c r="HR24" s="656"/>
      <c r="HS24" s="656"/>
      <c r="HT24" s="656"/>
      <c r="HU24" s="656"/>
      <c r="HV24" s="656"/>
      <c r="HW24" s="656"/>
      <c r="HX24" s="656"/>
      <c r="HY24" s="656"/>
      <c r="HZ24" s="656"/>
      <c r="IA24" s="656"/>
      <c r="IB24" s="657"/>
    </row>
    <row r="25" spans="1:236" s="50" customFormat="1" ht="18.75" customHeight="1">
      <c r="A25" s="640"/>
      <c r="B25" s="641"/>
      <c r="C25" s="641"/>
      <c r="D25" s="641"/>
      <c r="E25" s="642"/>
      <c r="F25" s="679"/>
      <c r="G25" s="680"/>
      <c r="H25" s="680"/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0"/>
      <c r="AA25" s="680"/>
      <c r="AB25" s="680"/>
      <c r="AC25" s="680"/>
      <c r="AD25" s="680"/>
      <c r="AE25" s="680"/>
      <c r="AF25" s="680"/>
      <c r="AG25" s="680"/>
      <c r="AH25" s="680"/>
      <c r="AI25" s="680"/>
      <c r="AJ25" s="680"/>
      <c r="AK25" s="680"/>
      <c r="AL25" s="680"/>
      <c r="AM25" s="681"/>
      <c r="AN25" s="673"/>
      <c r="AO25" s="677"/>
      <c r="AP25" s="677"/>
      <c r="AQ25" s="677"/>
      <c r="AR25" s="677"/>
      <c r="AS25" s="677"/>
      <c r="AT25" s="677"/>
      <c r="AU25" s="677"/>
      <c r="AV25" s="677"/>
      <c r="AW25" s="677"/>
      <c r="AX25" s="678"/>
      <c r="AY25" s="673"/>
      <c r="AZ25" s="677"/>
      <c r="BA25" s="677"/>
      <c r="BB25" s="677"/>
      <c r="BC25" s="677"/>
      <c r="BD25" s="677"/>
      <c r="BE25" s="677"/>
      <c r="BF25" s="677"/>
      <c r="BG25" s="678"/>
      <c r="BH25" s="622"/>
      <c r="BI25" s="623"/>
      <c r="BJ25" s="623"/>
      <c r="BK25" s="623"/>
      <c r="BL25" s="623"/>
      <c r="BM25" s="623"/>
      <c r="BN25" s="623"/>
      <c r="BO25" s="623"/>
      <c r="BP25" s="623"/>
      <c r="BQ25" s="623"/>
      <c r="BR25" s="624"/>
      <c r="BS25" s="619"/>
      <c r="BT25" s="620"/>
      <c r="BU25" s="620"/>
      <c r="BV25" s="620"/>
      <c r="BW25" s="620"/>
      <c r="BX25" s="620"/>
      <c r="BY25" s="620"/>
      <c r="BZ25" s="620"/>
      <c r="CA25" s="621"/>
      <c r="CB25" s="622"/>
      <c r="CC25" s="623"/>
      <c r="CD25" s="623"/>
      <c r="CE25" s="623"/>
      <c r="CF25" s="623"/>
      <c r="CG25" s="623"/>
      <c r="CH25" s="623"/>
      <c r="CI25" s="623"/>
      <c r="CJ25" s="623"/>
      <c r="CK25" s="623"/>
      <c r="CL25" s="624"/>
      <c r="CM25" s="673"/>
      <c r="CN25" s="677"/>
      <c r="CO25" s="677"/>
      <c r="CP25" s="677"/>
      <c r="CQ25" s="677"/>
      <c r="CR25" s="677"/>
      <c r="CS25" s="677"/>
      <c r="CT25" s="677"/>
      <c r="CU25" s="678"/>
      <c r="CV25" s="622"/>
      <c r="CW25" s="623"/>
      <c r="CX25" s="623"/>
      <c r="CY25" s="623"/>
      <c r="CZ25" s="623"/>
      <c r="DA25" s="623"/>
      <c r="DB25" s="623"/>
      <c r="DC25" s="623"/>
      <c r="DD25" s="623"/>
      <c r="DE25" s="623"/>
      <c r="DF25" s="624"/>
      <c r="DG25" s="673"/>
      <c r="DH25" s="677"/>
      <c r="DI25" s="677"/>
      <c r="DJ25" s="677"/>
      <c r="DK25" s="677"/>
      <c r="DL25" s="677"/>
      <c r="DM25" s="677"/>
      <c r="DN25" s="677"/>
      <c r="DO25" s="678"/>
      <c r="DP25" s="622"/>
      <c r="DQ25" s="623"/>
      <c r="DR25" s="623"/>
      <c r="DS25" s="623"/>
      <c r="DT25" s="623"/>
      <c r="DU25" s="623"/>
      <c r="DV25" s="623"/>
      <c r="DW25" s="623"/>
      <c r="DX25" s="623"/>
      <c r="DY25" s="623"/>
      <c r="DZ25" s="624"/>
      <c r="EA25" s="673"/>
      <c r="EB25" s="677"/>
      <c r="EC25" s="677"/>
      <c r="ED25" s="677"/>
      <c r="EE25" s="677"/>
      <c r="EF25" s="677"/>
      <c r="EG25" s="677"/>
      <c r="EH25" s="677"/>
      <c r="EI25" s="678"/>
      <c r="EJ25" s="673"/>
      <c r="EK25" s="677"/>
      <c r="EL25" s="677"/>
      <c r="EM25" s="677"/>
      <c r="EN25" s="677"/>
      <c r="EO25" s="677"/>
      <c r="EP25" s="677"/>
      <c r="EQ25" s="677"/>
      <c r="ER25" s="677"/>
      <c r="ES25" s="677"/>
      <c r="ET25" s="678"/>
      <c r="EU25" s="673"/>
      <c r="EV25" s="623"/>
      <c r="EW25" s="623"/>
      <c r="EX25" s="623"/>
      <c r="EY25" s="623"/>
      <c r="EZ25" s="623"/>
      <c r="FA25" s="623"/>
      <c r="FB25" s="623"/>
      <c r="FC25" s="623"/>
      <c r="FD25" s="623"/>
      <c r="FE25" s="623"/>
      <c r="FF25" s="624"/>
      <c r="FG25" s="673"/>
      <c r="FH25" s="620"/>
      <c r="FI25" s="620"/>
      <c r="FJ25" s="620"/>
      <c r="FK25" s="620"/>
      <c r="FL25" s="620"/>
      <c r="FM25" s="620"/>
      <c r="FN25" s="620"/>
      <c r="FO25" s="621"/>
      <c r="FP25" s="619"/>
      <c r="FQ25" s="620"/>
      <c r="FR25" s="620"/>
      <c r="FS25" s="620"/>
      <c r="FT25" s="620"/>
      <c r="FU25" s="620"/>
      <c r="FV25" s="621"/>
      <c r="FW25" s="622"/>
      <c r="FX25" s="623"/>
      <c r="FY25" s="623"/>
      <c r="FZ25" s="623"/>
      <c r="GA25" s="623"/>
      <c r="GB25" s="623"/>
      <c r="GC25" s="623"/>
      <c r="GD25" s="623"/>
      <c r="GE25" s="623"/>
      <c r="GF25" s="623"/>
      <c r="GG25" s="623"/>
      <c r="GH25" s="624"/>
      <c r="GI25" s="622"/>
      <c r="GJ25" s="623"/>
      <c r="GK25" s="623"/>
      <c r="GL25" s="623"/>
      <c r="GM25" s="623"/>
      <c r="GN25" s="623"/>
      <c r="GO25" s="623"/>
      <c r="GP25" s="623"/>
      <c r="GQ25" s="623"/>
      <c r="GR25" s="623"/>
      <c r="GS25" s="623"/>
      <c r="GT25" s="624"/>
      <c r="GU25" s="619"/>
      <c r="GV25" s="620"/>
      <c r="GW25" s="620"/>
      <c r="GX25" s="620"/>
      <c r="GY25" s="620"/>
      <c r="GZ25" s="620"/>
      <c r="HA25" s="620"/>
      <c r="HB25" s="620"/>
      <c r="HC25" s="621"/>
      <c r="HD25" s="622"/>
      <c r="HE25" s="623"/>
      <c r="HF25" s="623"/>
      <c r="HG25" s="623"/>
      <c r="HH25" s="623"/>
      <c r="HI25" s="623"/>
      <c r="HJ25" s="623"/>
      <c r="HK25" s="623"/>
      <c r="HL25" s="623"/>
      <c r="HM25" s="623"/>
      <c r="HN25" s="624"/>
      <c r="HO25" s="670"/>
      <c r="HP25" s="671"/>
      <c r="HQ25" s="671"/>
      <c r="HR25" s="671"/>
      <c r="HS25" s="671"/>
      <c r="HT25" s="671"/>
      <c r="HU25" s="671"/>
      <c r="HV25" s="671"/>
      <c r="HW25" s="671"/>
      <c r="HX25" s="671"/>
      <c r="HY25" s="671"/>
      <c r="HZ25" s="671"/>
      <c r="IA25" s="671"/>
      <c r="IB25" s="672"/>
    </row>
    <row r="26" spans="1:236" s="50" customFormat="1" ht="35.25" customHeight="1">
      <c r="A26" s="661" t="s">
        <v>32</v>
      </c>
      <c r="B26" s="662"/>
      <c r="C26" s="662"/>
      <c r="D26" s="662"/>
      <c r="E26" s="663"/>
      <c r="F26" s="664" t="s">
        <v>33</v>
      </c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5"/>
      <c r="AL26" s="665"/>
      <c r="AM26" s="666"/>
      <c r="AN26" s="649"/>
      <c r="AO26" s="650"/>
      <c r="AP26" s="650"/>
      <c r="AQ26" s="650"/>
      <c r="AR26" s="650"/>
      <c r="AS26" s="650"/>
      <c r="AT26" s="650"/>
      <c r="AU26" s="650"/>
      <c r="AV26" s="650"/>
      <c r="AW26" s="650"/>
      <c r="AX26" s="651"/>
      <c r="AY26" s="652"/>
      <c r="AZ26" s="653"/>
      <c r="BA26" s="653"/>
      <c r="BB26" s="653"/>
      <c r="BC26" s="653"/>
      <c r="BD26" s="653"/>
      <c r="BE26" s="653"/>
      <c r="BF26" s="653"/>
      <c r="BG26" s="654"/>
      <c r="BH26" s="649"/>
      <c r="BI26" s="650"/>
      <c r="BJ26" s="650"/>
      <c r="BK26" s="650"/>
      <c r="BL26" s="650"/>
      <c r="BM26" s="650"/>
      <c r="BN26" s="650"/>
      <c r="BO26" s="650"/>
      <c r="BP26" s="650"/>
      <c r="BQ26" s="650"/>
      <c r="BR26" s="651"/>
      <c r="BS26" s="652"/>
      <c r="BT26" s="653"/>
      <c r="BU26" s="653"/>
      <c r="BV26" s="653"/>
      <c r="BW26" s="653"/>
      <c r="BX26" s="653"/>
      <c r="BY26" s="653"/>
      <c r="BZ26" s="653"/>
      <c r="CA26" s="654"/>
      <c r="CB26" s="649"/>
      <c r="CC26" s="650"/>
      <c r="CD26" s="650"/>
      <c r="CE26" s="650"/>
      <c r="CF26" s="650"/>
      <c r="CG26" s="650"/>
      <c r="CH26" s="650"/>
      <c r="CI26" s="650"/>
      <c r="CJ26" s="650"/>
      <c r="CK26" s="650"/>
      <c r="CL26" s="651"/>
      <c r="CM26" s="652"/>
      <c r="CN26" s="653"/>
      <c r="CO26" s="653"/>
      <c r="CP26" s="653"/>
      <c r="CQ26" s="653"/>
      <c r="CR26" s="653"/>
      <c r="CS26" s="653"/>
      <c r="CT26" s="653"/>
      <c r="CU26" s="654"/>
      <c r="CV26" s="649"/>
      <c r="CW26" s="650"/>
      <c r="CX26" s="650"/>
      <c r="CY26" s="650"/>
      <c r="CZ26" s="650"/>
      <c r="DA26" s="650"/>
      <c r="DB26" s="650"/>
      <c r="DC26" s="650"/>
      <c r="DD26" s="650"/>
      <c r="DE26" s="650"/>
      <c r="DF26" s="651"/>
      <c r="DG26" s="652"/>
      <c r="DH26" s="653"/>
      <c r="DI26" s="653"/>
      <c r="DJ26" s="653"/>
      <c r="DK26" s="653"/>
      <c r="DL26" s="653"/>
      <c r="DM26" s="653"/>
      <c r="DN26" s="653"/>
      <c r="DO26" s="654"/>
      <c r="DP26" s="649"/>
      <c r="DQ26" s="650"/>
      <c r="DR26" s="650"/>
      <c r="DS26" s="650"/>
      <c r="DT26" s="650"/>
      <c r="DU26" s="650"/>
      <c r="DV26" s="650"/>
      <c r="DW26" s="650"/>
      <c r="DX26" s="650"/>
      <c r="DY26" s="650"/>
      <c r="DZ26" s="651"/>
      <c r="EA26" s="652"/>
      <c r="EB26" s="653"/>
      <c r="EC26" s="653"/>
      <c r="ED26" s="653"/>
      <c r="EE26" s="653"/>
      <c r="EF26" s="653"/>
      <c r="EG26" s="653"/>
      <c r="EH26" s="653"/>
      <c r="EI26" s="654"/>
      <c r="EJ26" s="649"/>
      <c r="EK26" s="650"/>
      <c r="EL26" s="650"/>
      <c r="EM26" s="650"/>
      <c r="EN26" s="650"/>
      <c r="EO26" s="650"/>
      <c r="EP26" s="650"/>
      <c r="EQ26" s="650"/>
      <c r="ER26" s="650"/>
      <c r="ES26" s="650"/>
      <c r="ET26" s="651"/>
      <c r="EU26" s="649"/>
      <c r="EV26" s="650"/>
      <c r="EW26" s="650"/>
      <c r="EX26" s="650"/>
      <c r="EY26" s="650"/>
      <c r="EZ26" s="650"/>
      <c r="FA26" s="650"/>
      <c r="FB26" s="650"/>
      <c r="FC26" s="650"/>
      <c r="FD26" s="650"/>
      <c r="FE26" s="650"/>
      <c r="FF26" s="651"/>
      <c r="FG26" s="652"/>
      <c r="FH26" s="653"/>
      <c r="FI26" s="653"/>
      <c r="FJ26" s="653"/>
      <c r="FK26" s="653"/>
      <c r="FL26" s="653"/>
      <c r="FM26" s="653"/>
      <c r="FN26" s="653"/>
      <c r="FO26" s="654"/>
      <c r="FP26" s="652"/>
      <c r="FQ26" s="653"/>
      <c r="FR26" s="653"/>
      <c r="FS26" s="653"/>
      <c r="FT26" s="653"/>
      <c r="FU26" s="653"/>
      <c r="FV26" s="654"/>
      <c r="FW26" s="649"/>
      <c r="FX26" s="650"/>
      <c r="FY26" s="650"/>
      <c r="FZ26" s="650"/>
      <c r="GA26" s="650"/>
      <c r="GB26" s="650"/>
      <c r="GC26" s="650"/>
      <c r="GD26" s="650"/>
      <c r="GE26" s="650"/>
      <c r="GF26" s="650"/>
      <c r="GG26" s="650"/>
      <c r="GH26" s="651"/>
      <c r="GI26" s="649"/>
      <c r="GJ26" s="650"/>
      <c r="GK26" s="650"/>
      <c r="GL26" s="650"/>
      <c r="GM26" s="650"/>
      <c r="GN26" s="650"/>
      <c r="GO26" s="650"/>
      <c r="GP26" s="650"/>
      <c r="GQ26" s="650"/>
      <c r="GR26" s="650"/>
      <c r="GS26" s="650"/>
      <c r="GT26" s="651"/>
      <c r="GU26" s="652"/>
      <c r="GV26" s="653"/>
      <c r="GW26" s="653"/>
      <c r="GX26" s="653"/>
      <c r="GY26" s="653"/>
      <c r="GZ26" s="653"/>
      <c r="HA26" s="653"/>
      <c r="HB26" s="653"/>
      <c r="HC26" s="654"/>
      <c r="HD26" s="649"/>
      <c r="HE26" s="650"/>
      <c r="HF26" s="650"/>
      <c r="HG26" s="650"/>
      <c r="HH26" s="650"/>
      <c r="HI26" s="650"/>
      <c r="HJ26" s="650"/>
      <c r="HK26" s="650"/>
      <c r="HL26" s="650"/>
      <c r="HM26" s="650"/>
      <c r="HN26" s="651"/>
      <c r="HO26" s="655"/>
      <c r="HP26" s="656"/>
      <c r="HQ26" s="656"/>
      <c r="HR26" s="656"/>
      <c r="HS26" s="656"/>
      <c r="HT26" s="656"/>
      <c r="HU26" s="656"/>
      <c r="HV26" s="656"/>
      <c r="HW26" s="656"/>
      <c r="HX26" s="656"/>
      <c r="HY26" s="656"/>
      <c r="HZ26" s="656"/>
      <c r="IA26" s="656"/>
      <c r="IB26" s="657"/>
    </row>
    <row r="27" spans="1:236" s="50" customFormat="1" ht="17.25" customHeight="1">
      <c r="A27" s="640" t="s">
        <v>29</v>
      </c>
      <c r="B27" s="641"/>
      <c r="C27" s="641"/>
      <c r="D27" s="641"/>
      <c r="E27" s="642"/>
      <c r="F27" s="643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5"/>
      <c r="AN27" s="622"/>
      <c r="AO27" s="623"/>
      <c r="AP27" s="623"/>
      <c r="AQ27" s="623"/>
      <c r="AR27" s="623"/>
      <c r="AS27" s="623"/>
      <c r="AT27" s="623"/>
      <c r="AU27" s="623"/>
      <c r="AV27" s="623"/>
      <c r="AW27" s="623"/>
      <c r="AX27" s="624"/>
      <c r="AY27" s="619"/>
      <c r="AZ27" s="620"/>
      <c r="BA27" s="620"/>
      <c r="BB27" s="620"/>
      <c r="BC27" s="620"/>
      <c r="BD27" s="620"/>
      <c r="BE27" s="620"/>
      <c r="BF27" s="620"/>
      <c r="BG27" s="621"/>
      <c r="BH27" s="622"/>
      <c r="BI27" s="623"/>
      <c r="BJ27" s="623"/>
      <c r="BK27" s="623"/>
      <c r="BL27" s="623"/>
      <c r="BM27" s="623"/>
      <c r="BN27" s="623"/>
      <c r="BO27" s="623"/>
      <c r="BP27" s="623"/>
      <c r="BQ27" s="623"/>
      <c r="BR27" s="624"/>
      <c r="BS27" s="619"/>
      <c r="BT27" s="620"/>
      <c r="BU27" s="620"/>
      <c r="BV27" s="620"/>
      <c r="BW27" s="620"/>
      <c r="BX27" s="620"/>
      <c r="BY27" s="620"/>
      <c r="BZ27" s="620"/>
      <c r="CA27" s="621"/>
      <c r="CB27" s="622"/>
      <c r="CC27" s="623"/>
      <c r="CD27" s="623"/>
      <c r="CE27" s="623"/>
      <c r="CF27" s="623"/>
      <c r="CG27" s="623"/>
      <c r="CH27" s="623"/>
      <c r="CI27" s="623"/>
      <c r="CJ27" s="623"/>
      <c r="CK27" s="623"/>
      <c r="CL27" s="624"/>
      <c r="CM27" s="619"/>
      <c r="CN27" s="620"/>
      <c r="CO27" s="620"/>
      <c r="CP27" s="620"/>
      <c r="CQ27" s="620"/>
      <c r="CR27" s="620"/>
      <c r="CS27" s="620"/>
      <c r="CT27" s="620"/>
      <c r="CU27" s="621"/>
      <c r="CV27" s="622"/>
      <c r="CW27" s="623"/>
      <c r="CX27" s="623"/>
      <c r="CY27" s="623"/>
      <c r="CZ27" s="623"/>
      <c r="DA27" s="623"/>
      <c r="DB27" s="623"/>
      <c r="DC27" s="623"/>
      <c r="DD27" s="623"/>
      <c r="DE27" s="623"/>
      <c r="DF27" s="624"/>
      <c r="DG27" s="619"/>
      <c r="DH27" s="620"/>
      <c r="DI27" s="620"/>
      <c r="DJ27" s="620"/>
      <c r="DK27" s="620"/>
      <c r="DL27" s="620"/>
      <c r="DM27" s="620"/>
      <c r="DN27" s="620"/>
      <c r="DO27" s="621"/>
      <c r="DP27" s="622"/>
      <c r="DQ27" s="623"/>
      <c r="DR27" s="623"/>
      <c r="DS27" s="623"/>
      <c r="DT27" s="623"/>
      <c r="DU27" s="623"/>
      <c r="DV27" s="623"/>
      <c r="DW27" s="623"/>
      <c r="DX27" s="623"/>
      <c r="DY27" s="623"/>
      <c r="DZ27" s="624"/>
      <c r="EA27" s="619"/>
      <c r="EB27" s="620"/>
      <c r="EC27" s="620"/>
      <c r="ED27" s="620"/>
      <c r="EE27" s="620"/>
      <c r="EF27" s="620"/>
      <c r="EG27" s="620"/>
      <c r="EH27" s="620"/>
      <c r="EI27" s="621"/>
      <c r="EJ27" s="622"/>
      <c r="EK27" s="623"/>
      <c r="EL27" s="623"/>
      <c r="EM27" s="623"/>
      <c r="EN27" s="623"/>
      <c r="EO27" s="623"/>
      <c r="EP27" s="623"/>
      <c r="EQ27" s="623"/>
      <c r="ER27" s="623"/>
      <c r="ES27" s="623"/>
      <c r="ET27" s="624"/>
      <c r="EU27" s="622"/>
      <c r="EV27" s="623"/>
      <c r="EW27" s="623"/>
      <c r="EX27" s="623"/>
      <c r="EY27" s="623"/>
      <c r="EZ27" s="623"/>
      <c r="FA27" s="623"/>
      <c r="FB27" s="623"/>
      <c r="FC27" s="623"/>
      <c r="FD27" s="623"/>
      <c r="FE27" s="623"/>
      <c r="FF27" s="624"/>
      <c r="FG27" s="619"/>
      <c r="FH27" s="620"/>
      <c r="FI27" s="620"/>
      <c r="FJ27" s="620"/>
      <c r="FK27" s="620"/>
      <c r="FL27" s="620"/>
      <c r="FM27" s="620"/>
      <c r="FN27" s="620"/>
      <c r="FO27" s="621"/>
      <c r="FP27" s="619"/>
      <c r="FQ27" s="620"/>
      <c r="FR27" s="620"/>
      <c r="FS27" s="620"/>
      <c r="FT27" s="620"/>
      <c r="FU27" s="620"/>
      <c r="FV27" s="621"/>
      <c r="FW27" s="622"/>
      <c r="FX27" s="623"/>
      <c r="FY27" s="623"/>
      <c r="FZ27" s="623"/>
      <c r="GA27" s="623"/>
      <c r="GB27" s="623"/>
      <c r="GC27" s="623"/>
      <c r="GD27" s="623"/>
      <c r="GE27" s="623"/>
      <c r="GF27" s="623"/>
      <c r="GG27" s="623"/>
      <c r="GH27" s="624"/>
      <c r="GI27" s="622"/>
      <c r="GJ27" s="623"/>
      <c r="GK27" s="623"/>
      <c r="GL27" s="623"/>
      <c r="GM27" s="623"/>
      <c r="GN27" s="623"/>
      <c r="GO27" s="623"/>
      <c r="GP27" s="623"/>
      <c r="GQ27" s="623"/>
      <c r="GR27" s="623"/>
      <c r="GS27" s="623"/>
      <c r="GT27" s="624"/>
      <c r="GU27" s="619"/>
      <c r="GV27" s="620"/>
      <c r="GW27" s="620"/>
      <c r="GX27" s="620"/>
      <c r="GY27" s="620"/>
      <c r="GZ27" s="620"/>
      <c r="HA27" s="620"/>
      <c r="HB27" s="620"/>
      <c r="HC27" s="621"/>
      <c r="HD27" s="622"/>
      <c r="HE27" s="623"/>
      <c r="HF27" s="623"/>
      <c r="HG27" s="623"/>
      <c r="HH27" s="623"/>
      <c r="HI27" s="623"/>
      <c r="HJ27" s="623"/>
      <c r="HK27" s="623"/>
      <c r="HL27" s="623"/>
      <c r="HM27" s="623"/>
      <c r="HN27" s="624"/>
      <c r="HO27" s="646"/>
      <c r="HP27" s="647"/>
      <c r="HQ27" s="647"/>
      <c r="HR27" s="647"/>
      <c r="HS27" s="647"/>
      <c r="HT27" s="647"/>
      <c r="HU27" s="647"/>
      <c r="HV27" s="647"/>
      <c r="HW27" s="647"/>
      <c r="HX27" s="647"/>
      <c r="HY27" s="647"/>
      <c r="HZ27" s="647"/>
      <c r="IA27" s="647"/>
      <c r="IB27" s="648"/>
    </row>
    <row r="28" spans="1:236" s="50" customFormat="1" ht="40.5" customHeight="1">
      <c r="A28" s="661" t="s">
        <v>28</v>
      </c>
      <c r="B28" s="662"/>
      <c r="C28" s="662"/>
      <c r="D28" s="662"/>
      <c r="E28" s="663"/>
      <c r="F28" s="652" t="s">
        <v>34</v>
      </c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3"/>
      <c r="AL28" s="653"/>
      <c r="AM28" s="654"/>
      <c r="AN28" s="649"/>
      <c r="AO28" s="650"/>
      <c r="AP28" s="650"/>
      <c r="AQ28" s="650"/>
      <c r="AR28" s="650"/>
      <c r="AS28" s="650"/>
      <c r="AT28" s="650"/>
      <c r="AU28" s="650"/>
      <c r="AV28" s="650"/>
      <c r="AW28" s="650"/>
      <c r="AX28" s="651"/>
      <c r="AY28" s="685">
        <f>AY29+AY31</f>
        <v>32.236599999999996</v>
      </c>
      <c r="AZ28" s="653"/>
      <c r="BA28" s="653"/>
      <c r="BB28" s="653"/>
      <c r="BC28" s="653"/>
      <c r="BD28" s="653"/>
      <c r="BE28" s="653"/>
      <c r="BF28" s="653"/>
      <c r="BG28" s="654"/>
      <c r="BH28" s="685">
        <f>BH29+BH31</f>
        <v>24.662</v>
      </c>
      <c r="BI28" s="650"/>
      <c r="BJ28" s="650"/>
      <c r="BK28" s="650"/>
      <c r="BL28" s="650"/>
      <c r="BM28" s="650"/>
      <c r="BN28" s="650"/>
      <c r="BO28" s="650"/>
      <c r="BP28" s="650"/>
      <c r="BQ28" s="650"/>
      <c r="BR28" s="651"/>
      <c r="BS28" s="685">
        <f>BS29+BS31</f>
        <v>3.33564</v>
      </c>
      <c r="BT28" s="653"/>
      <c r="BU28" s="653"/>
      <c r="BV28" s="653"/>
      <c r="BW28" s="653"/>
      <c r="BX28" s="653"/>
      <c r="BY28" s="653"/>
      <c r="BZ28" s="653"/>
      <c r="CA28" s="654"/>
      <c r="CB28" s="685">
        <f>CB29+CB31</f>
        <v>4.9324</v>
      </c>
      <c r="CC28" s="650"/>
      <c r="CD28" s="650"/>
      <c r="CE28" s="650"/>
      <c r="CF28" s="650"/>
      <c r="CG28" s="650"/>
      <c r="CH28" s="650"/>
      <c r="CI28" s="650"/>
      <c r="CJ28" s="650"/>
      <c r="CK28" s="650"/>
      <c r="CL28" s="651"/>
      <c r="CM28" s="685">
        <f>CM29+CM31</f>
        <v>11.71216</v>
      </c>
      <c r="CN28" s="653"/>
      <c r="CO28" s="653"/>
      <c r="CP28" s="653"/>
      <c r="CQ28" s="653"/>
      <c r="CR28" s="653"/>
      <c r="CS28" s="653"/>
      <c r="CT28" s="653"/>
      <c r="CU28" s="654"/>
      <c r="CV28" s="685">
        <f>CV29+CV31</f>
        <v>6.671</v>
      </c>
      <c r="CW28" s="650"/>
      <c r="CX28" s="650"/>
      <c r="CY28" s="650"/>
      <c r="CZ28" s="650"/>
      <c r="DA28" s="650"/>
      <c r="DB28" s="650"/>
      <c r="DC28" s="650"/>
      <c r="DD28" s="650"/>
      <c r="DE28" s="650"/>
      <c r="DF28" s="651"/>
      <c r="DG28" s="685">
        <f>DG29+DG31</f>
        <v>7.60468</v>
      </c>
      <c r="DH28" s="653"/>
      <c r="DI28" s="653"/>
      <c r="DJ28" s="653"/>
      <c r="DK28" s="653"/>
      <c r="DL28" s="653"/>
      <c r="DM28" s="653"/>
      <c r="DN28" s="653"/>
      <c r="DO28" s="654"/>
      <c r="DP28" s="685">
        <f>DP29+DP31</f>
        <v>6.671</v>
      </c>
      <c r="DQ28" s="650"/>
      <c r="DR28" s="650"/>
      <c r="DS28" s="650"/>
      <c r="DT28" s="650"/>
      <c r="DU28" s="650"/>
      <c r="DV28" s="650"/>
      <c r="DW28" s="650"/>
      <c r="DX28" s="650"/>
      <c r="DY28" s="650"/>
      <c r="DZ28" s="651"/>
      <c r="EA28" s="685">
        <f>EA29+EA31</f>
        <v>9.584119999999999</v>
      </c>
      <c r="EB28" s="653"/>
      <c r="EC28" s="653"/>
      <c r="ED28" s="653"/>
      <c r="EE28" s="653"/>
      <c r="EF28" s="653"/>
      <c r="EG28" s="653"/>
      <c r="EH28" s="653"/>
      <c r="EI28" s="654"/>
      <c r="EJ28" s="685">
        <f>EJ29+EJ31</f>
        <v>6.387599999999998</v>
      </c>
      <c r="EK28" s="650"/>
      <c r="EL28" s="650"/>
      <c r="EM28" s="650"/>
      <c r="EN28" s="650"/>
      <c r="EO28" s="650"/>
      <c r="EP28" s="650"/>
      <c r="EQ28" s="650"/>
      <c r="ER28" s="650"/>
      <c r="ES28" s="650"/>
      <c r="ET28" s="651"/>
      <c r="EU28" s="685">
        <f>BH28</f>
        <v>24.662</v>
      </c>
      <c r="EV28" s="650"/>
      <c r="EW28" s="650"/>
      <c r="EX28" s="650"/>
      <c r="EY28" s="650"/>
      <c r="EZ28" s="650"/>
      <c r="FA28" s="650"/>
      <c r="FB28" s="650"/>
      <c r="FC28" s="650"/>
      <c r="FD28" s="650"/>
      <c r="FE28" s="650"/>
      <c r="FF28" s="651"/>
      <c r="FG28" s="685">
        <f>BH28-AY28</f>
        <v>-7.574599999999997</v>
      </c>
      <c r="FH28" s="653"/>
      <c r="FI28" s="653"/>
      <c r="FJ28" s="653"/>
      <c r="FK28" s="653"/>
      <c r="FL28" s="653"/>
      <c r="FM28" s="653"/>
      <c r="FN28" s="653"/>
      <c r="FO28" s="654"/>
      <c r="FP28" s="652">
        <f>BH28/AY28*100</f>
        <v>76.50310516617758</v>
      </c>
      <c r="FQ28" s="653"/>
      <c r="FR28" s="653"/>
      <c r="FS28" s="653"/>
      <c r="FT28" s="653"/>
      <c r="FU28" s="653"/>
      <c r="FV28" s="654"/>
      <c r="FW28" s="685"/>
      <c r="FX28" s="650"/>
      <c r="FY28" s="650"/>
      <c r="FZ28" s="650"/>
      <c r="GA28" s="650"/>
      <c r="GB28" s="650"/>
      <c r="GC28" s="650"/>
      <c r="GD28" s="650"/>
      <c r="GE28" s="650"/>
      <c r="GF28" s="650"/>
      <c r="GG28" s="650"/>
      <c r="GH28" s="651"/>
      <c r="GI28" s="685"/>
      <c r="GJ28" s="650"/>
      <c r="GK28" s="650"/>
      <c r="GL28" s="650"/>
      <c r="GM28" s="650"/>
      <c r="GN28" s="650"/>
      <c r="GO28" s="650"/>
      <c r="GP28" s="650"/>
      <c r="GQ28" s="650"/>
      <c r="GR28" s="650"/>
      <c r="GS28" s="650"/>
      <c r="GT28" s="651"/>
      <c r="GU28" s="664" t="str">
        <f>GU31</f>
        <v>12,9 км</v>
      </c>
      <c r="GV28" s="665"/>
      <c r="GW28" s="665"/>
      <c r="GX28" s="665"/>
      <c r="GY28" s="665"/>
      <c r="GZ28" s="665"/>
      <c r="HA28" s="665"/>
      <c r="HB28" s="665"/>
      <c r="HC28" s="666"/>
      <c r="HD28" s="664" t="str">
        <f>HD31</f>
        <v>20,52 км/2,52 МВА</v>
      </c>
      <c r="HE28" s="665"/>
      <c r="HF28" s="665"/>
      <c r="HG28" s="665"/>
      <c r="HH28" s="665"/>
      <c r="HI28" s="665"/>
      <c r="HJ28" s="665"/>
      <c r="HK28" s="665"/>
      <c r="HL28" s="665"/>
      <c r="HM28" s="665"/>
      <c r="HN28" s="666"/>
      <c r="HO28" s="655"/>
      <c r="HP28" s="656"/>
      <c r="HQ28" s="656"/>
      <c r="HR28" s="656"/>
      <c r="HS28" s="656"/>
      <c r="HT28" s="656"/>
      <c r="HU28" s="656"/>
      <c r="HV28" s="656"/>
      <c r="HW28" s="656"/>
      <c r="HX28" s="656"/>
      <c r="HY28" s="656"/>
      <c r="HZ28" s="656"/>
      <c r="IA28" s="656"/>
      <c r="IB28" s="657"/>
    </row>
    <row r="29" spans="1:236" s="50" customFormat="1" ht="23.25" customHeight="1">
      <c r="A29" s="661" t="s">
        <v>35</v>
      </c>
      <c r="B29" s="662"/>
      <c r="C29" s="662"/>
      <c r="D29" s="662"/>
      <c r="E29" s="663"/>
      <c r="F29" s="664" t="s">
        <v>24</v>
      </c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5"/>
      <c r="AK29" s="665"/>
      <c r="AL29" s="665"/>
      <c r="AM29" s="666"/>
      <c r="AN29" s="649"/>
      <c r="AO29" s="650"/>
      <c r="AP29" s="650"/>
      <c r="AQ29" s="650"/>
      <c r="AR29" s="650"/>
      <c r="AS29" s="650"/>
      <c r="AT29" s="650"/>
      <c r="AU29" s="650"/>
      <c r="AV29" s="650"/>
      <c r="AW29" s="650"/>
      <c r="AX29" s="651"/>
      <c r="AY29" s="685">
        <f>AY30</f>
        <v>0</v>
      </c>
      <c r="AZ29" s="653"/>
      <c r="BA29" s="653"/>
      <c r="BB29" s="653"/>
      <c r="BC29" s="653"/>
      <c r="BD29" s="653"/>
      <c r="BE29" s="653"/>
      <c r="BF29" s="653"/>
      <c r="BG29" s="654"/>
      <c r="BH29" s="685">
        <f>BH30</f>
        <v>0</v>
      </c>
      <c r="BI29" s="650"/>
      <c r="BJ29" s="650"/>
      <c r="BK29" s="650"/>
      <c r="BL29" s="650"/>
      <c r="BM29" s="650"/>
      <c r="BN29" s="650"/>
      <c r="BO29" s="650"/>
      <c r="BP29" s="650"/>
      <c r="BQ29" s="650"/>
      <c r="BR29" s="651"/>
      <c r="BS29" s="652">
        <f>BS30</f>
        <v>0</v>
      </c>
      <c r="BT29" s="653"/>
      <c r="BU29" s="653"/>
      <c r="BV29" s="653"/>
      <c r="BW29" s="653"/>
      <c r="BX29" s="653"/>
      <c r="BY29" s="653"/>
      <c r="BZ29" s="653"/>
      <c r="CA29" s="654"/>
      <c r="CB29" s="685">
        <f>CB30</f>
        <v>0</v>
      </c>
      <c r="CC29" s="650"/>
      <c r="CD29" s="650"/>
      <c r="CE29" s="650"/>
      <c r="CF29" s="650"/>
      <c r="CG29" s="650"/>
      <c r="CH29" s="650"/>
      <c r="CI29" s="650"/>
      <c r="CJ29" s="650"/>
      <c r="CK29" s="650"/>
      <c r="CL29" s="651"/>
      <c r="CM29" s="685">
        <f>CM30</f>
        <v>0</v>
      </c>
      <c r="CN29" s="653"/>
      <c r="CO29" s="653"/>
      <c r="CP29" s="653"/>
      <c r="CQ29" s="653"/>
      <c r="CR29" s="653"/>
      <c r="CS29" s="653"/>
      <c r="CT29" s="653"/>
      <c r="CU29" s="654"/>
      <c r="CV29" s="685">
        <f>CV30</f>
        <v>0</v>
      </c>
      <c r="CW29" s="686"/>
      <c r="CX29" s="686"/>
      <c r="CY29" s="686"/>
      <c r="CZ29" s="686"/>
      <c r="DA29" s="686"/>
      <c r="DB29" s="686"/>
      <c r="DC29" s="686"/>
      <c r="DD29" s="686"/>
      <c r="DE29" s="686"/>
      <c r="DF29" s="687"/>
      <c r="DG29" s="685">
        <f>DG30</f>
        <v>0</v>
      </c>
      <c r="DH29" s="653"/>
      <c r="DI29" s="653"/>
      <c r="DJ29" s="653"/>
      <c r="DK29" s="653"/>
      <c r="DL29" s="653"/>
      <c r="DM29" s="653"/>
      <c r="DN29" s="653"/>
      <c r="DO29" s="654"/>
      <c r="DP29" s="685">
        <f>DP30</f>
        <v>0</v>
      </c>
      <c r="DQ29" s="650"/>
      <c r="DR29" s="650"/>
      <c r="DS29" s="650"/>
      <c r="DT29" s="650"/>
      <c r="DU29" s="650"/>
      <c r="DV29" s="650"/>
      <c r="DW29" s="650"/>
      <c r="DX29" s="650"/>
      <c r="DY29" s="650"/>
      <c r="DZ29" s="651"/>
      <c r="EA29" s="685">
        <f>EA30</f>
        <v>0</v>
      </c>
      <c r="EB29" s="653"/>
      <c r="EC29" s="653"/>
      <c r="ED29" s="653"/>
      <c r="EE29" s="653"/>
      <c r="EF29" s="653"/>
      <c r="EG29" s="653"/>
      <c r="EH29" s="653"/>
      <c r="EI29" s="654"/>
      <c r="EJ29" s="685">
        <f>EJ30</f>
        <v>0</v>
      </c>
      <c r="EK29" s="650"/>
      <c r="EL29" s="650"/>
      <c r="EM29" s="650"/>
      <c r="EN29" s="650"/>
      <c r="EO29" s="650"/>
      <c r="EP29" s="650"/>
      <c r="EQ29" s="650"/>
      <c r="ER29" s="650"/>
      <c r="ES29" s="650"/>
      <c r="ET29" s="651"/>
      <c r="EU29" s="685">
        <f>EU30</f>
        <v>0</v>
      </c>
      <c r="EV29" s="650"/>
      <c r="EW29" s="650"/>
      <c r="EX29" s="650"/>
      <c r="EY29" s="650"/>
      <c r="EZ29" s="650"/>
      <c r="FA29" s="650"/>
      <c r="FB29" s="650"/>
      <c r="FC29" s="650"/>
      <c r="FD29" s="650"/>
      <c r="FE29" s="650"/>
      <c r="FF29" s="651"/>
      <c r="FG29" s="685">
        <f>BH29-AY29</f>
        <v>0</v>
      </c>
      <c r="FH29" s="653"/>
      <c r="FI29" s="653"/>
      <c r="FJ29" s="653"/>
      <c r="FK29" s="653"/>
      <c r="FL29" s="653"/>
      <c r="FM29" s="653"/>
      <c r="FN29" s="653"/>
      <c r="FO29" s="654"/>
      <c r="FP29" s="652">
        <v>100</v>
      </c>
      <c r="FQ29" s="653"/>
      <c r="FR29" s="653"/>
      <c r="FS29" s="653"/>
      <c r="FT29" s="653"/>
      <c r="FU29" s="653"/>
      <c r="FV29" s="654"/>
      <c r="FW29" s="649"/>
      <c r="FX29" s="650"/>
      <c r="FY29" s="650"/>
      <c r="FZ29" s="650"/>
      <c r="GA29" s="650"/>
      <c r="GB29" s="650"/>
      <c r="GC29" s="650"/>
      <c r="GD29" s="650"/>
      <c r="GE29" s="650"/>
      <c r="GF29" s="650"/>
      <c r="GG29" s="650"/>
      <c r="GH29" s="651"/>
      <c r="GI29" s="649"/>
      <c r="GJ29" s="650"/>
      <c r="GK29" s="650"/>
      <c r="GL29" s="650"/>
      <c r="GM29" s="650"/>
      <c r="GN29" s="650"/>
      <c r="GO29" s="650"/>
      <c r="GP29" s="650"/>
      <c r="GQ29" s="650"/>
      <c r="GR29" s="650"/>
      <c r="GS29" s="650"/>
      <c r="GT29" s="651"/>
      <c r="GU29" s="652"/>
      <c r="GV29" s="653"/>
      <c r="GW29" s="653"/>
      <c r="GX29" s="653"/>
      <c r="GY29" s="653"/>
      <c r="GZ29" s="653"/>
      <c r="HA29" s="653"/>
      <c r="HB29" s="653"/>
      <c r="HC29" s="654"/>
      <c r="HD29" s="649"/>
      <c r="HE29" s="650"/>
      <c r="HF29" s="650"/>
      <c r="HG29" s="650"/>
      <c r="HH29" s="650"/>
      <c r="HI29" s="650"/>
      <c r="HJ29" s="650"/>
      <c r="HK29" s="650"/>
      <c r="HL29" s="650"/>
      <c r="HM29" s="650"/>
      <c r="HN29" s="651"/>
      <c r="HO29" s="655"/>
      <c r="HP29" s="656"/>
      <c r="HQ29" s="656"/>
      <c r="HR29" s="656"/>
      <c r="HS29" s="656"/>
      <c r="HT29" s="656"/>
      <c r="HU29" s="656"/>
      <c r="HV29" s="656"/>
      <c r="HW29" s="656"/>
      <c r="HX29" s="656"/>
      <c r="HY29" s="656"/>
      <c r="HZ29" s="656"/>
      <c r="IA29" s="656"/>
      <c r="IB29" s="657"/>
    </row>
    <row r="30" spans="1:236" s="50" customFormat="1" ht="50.25" customHeight="1">
      <c r="A30" s="640"/>
      <c r="B30" s="641"/>
      <c r="C30" s="641"/>
      <c r="D30" s="641"/>
      <c r="E30" s="642"/>
      <c r="F30" s="679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  <c r="AM30" s="681"/>
      <c r="AN30" s="622"/>
      <c r="AO30" s="623"/>
      <c r="AP30" s="623"/>
      <c r="AQ30" s="623"/>
      <c r="AR30" s="623"/>
      <c r="AS30" s="623"/>
      <c r="AT30" s="623"/>
      <c r="AU30" s="623"/>
      <c r="AV30" s="623"/>
      <c r="AW30" s="623"/>
      <c r="AX30" s="624"/>
      <c r="AY30" s="619"/>
      <c r="AZ30" s="620"/>
      <c r="BA30" s="620"/>
      <c r="BB30" s="620"/>
      <c r="BC30" s="620"/>
      <c r="BD30" s="620"/>
      <c r="BE30" s="620"/>
      <c r="BF30" s="620"/>
      <c r="BG30" s="621"/>
      <c r="BH30" s="673"/>
      <c r="BI30" s="677"/>
      <c r="BJ30" s="677"/>
      <c r="BK30" s="677"/>
      <c r="BL30" s="677"/>
      <c r="BM30" s="677"/>
      <c r="BN30" s="677"/>
      <c r="BO30" s="677"/>
      <c r="BP30" s="677"/>
      <c r="BQ30" s="677"/>
      <c r="BR30" s="678"/>
      <c r="BS30" s="619"/>
      <c r="BT30" s="620"/>
      <c r="BU30" s="620"/>
      <c r="BV30" s="620"/>
      <c r="BW30" s="620"/>
      <c r="BX30" s="620"/>
      <c r="BY30" s="620"/>
      <c r="BZ30" s="620"/>
      <c r="CA30" s="621"/>
      <c r="CB30" s="673"/>
      <c r="CC30" s="677"/>
      <c r="CD30" s="677"/>
      <c r="CE30" s="677"/>
      <c r="CF30" s="677"/>
      <c r="CG30" s="677"/>
      <c r="CH30" s="677"/>
      <c r="CI30" s="677"/>
      <c r="CJ30" s="677"/>
      <c r="CK30" s="677"/>
      <c r="CL30" s="678"/>
      <c r="CM30" s="619"/>
      <c r="CN30" s="620"/>
      <c r="CO30" s="620"/>
      <c r="CP30" s="620"/>
      <c r="CQ30" s="620"/>
      <c r="CR30" s="620"/>
      <c r="CS30" s="620"/>
      <c r="CT30" s="620"/>
      <c r="CU30" s="621"/>
      <c r="CV30" s="673"/>
      <c r="CW30" s="677"/>
      <c r="CX30" s="677"/>
      <c r="CY30" s="677"/>
      <c r="CZ30" s="677"/>
      <c r="DA30" s="677"/>
      <c r="DB30" s="677"/>
      <c r="DC30" s="677"/>
      <c r="DD30" s="677"/>
      <c r="DE30" s="677"/>
      <c r="DF30" s="678"/>
      <c r="DG30" s="619"/>
      <c r="DH30" s="620"/>
      <c r="DI30" s="620"/>
      <c r="DJ30" s="620"/>
      <c r="DK30" s="620"/>
      <c r="DL30" s="620"/>
      <c r="DM30" s="620"/>
      <c r="DN30" s="620"/>
      <c r="DO30" s="621"/>
      <c r="DP30" s="673"/>
      <c r="DQ30" s="677"/>
      <c r="DR30" s="677"/>
      <c r="DS30" s="677"/>
      <c r="DT30" s="677"/>
      <c r="DU30" s="677"/>
      <c r="DV30" s="677"/>
      <c r="DW30" s="677"/>
      <c r="DX30" s="677"/>
      <c r="DY30" s="677"/>
      <c r="DZ30" s="678"/>
      <c r="EA30" s="619"/>
      <c r="EB30" s="620"/>
      <c r="EC30" s="620"/>
      <c r="ED30" s="620"/>
      <c r="EE30" s="620"/>
      <c r="EF30" s="620"/>
      <c r="EG30" s="620"/>
      <c r="EH30" s="620"/>
      <c r="EI30" s="621"/>
      <c r="EJ30" s="673"/>
      <c r="EK30" s="677"/>
      <c r="EL30" s="677"/>
      <c r="EM30" s="677"/>
      <c r="EN30" s="677"/>
      <c r="EO30" s="677"/>
      <c r="EP30" s="677"/>
      <c r="EQ30" s="677"/>
      <c r="ER30" s="677"/>
      <c r="ES30" s="677"/>
      <c r="ET30" s="678"/>
      <c r="EU30" s="673"/>
      <c r="EV30" s="623"/>
      <c r="EW30" s="623"/>
      <c r="EX30" s="623"/>
      <c r="EY30" s="623"/>
      <c r="EZ30" s="623"/>
      <c r="FA30" s="623"/>
      <c r="FB30" s="623"/>
      <c r="FC30" s="623"/>
      <c r="FD30" s="623"/>
      <c r="FE30" s="623"/>
      <c r="FF30" s="624"/>
      <c r="FG30" s="673"/>
      <c r="FH30" s="620"/>
      <c r="FI30" s="620"/>
      <c r="FJ30" s="620"/>
      <c r="FK30" s="620"/>
      <c r="FL30" s="620"/>
      <c r="FM30" s="620"/>
      <c r="FN30" s="620"/>
      <c r="FO30" s="621"/>
      <c r="FP30" s="619"/>
      <c r="FQ30" s="620"/>
      <c r="FR30" s="620"/>
      <c r="FS30" s="620"/>
      <c r="FT30" s="620"/>
      <c r="FU30" s="620"/>
      <c r="FV30" s="621"/>
      <c r="FW30" s="622"/>
      <c r="FX30" s="623"/>
      <c r="FY30" s="623"/>
      <c r="FZ30" s="623"/>
      <c r="GA30" s="623"/>
      <c r="GB30" s="623"/>
      <c r="GC30" s="623"/>
      <c r="GD30" s="623"/>
      <c r="GE30" s="623"/>
      <c r="GF30" s="623"/>
      <c r="GG30" s="623"/>
      <c r="GH30" s="624"/>
      <c r="GI30" s="622"/>
      <c r="GJ30" s="623"/>
      <c r="GK30" s="623"/>
      <c r="GL30" s="623"/>
      <c r="GM30" s="623"/>
      <c r="GN30" s="623"/>
      <c r="GO30" s="623"/>
      <c r="GP30" s="623"/>
      <c r="GQ30" s="623"/>
      <c r="GR30" s="623"/>
      <c r="GS30" s="623"/>
      <c r="GT30" s="624"/>
      <c r="GU30" s="619"/>
      <c r="GV30" s="620"/>
      <c r="GW30" s="620"/>
      <c r="GX30" s="620"/>
      <c r="GY30" s="620"/>
      <c r="GZ30" s="620"/>
      <c r="HA30" s="620"/>
      <c r="HB30" s="620"/>
      <c r="HC30" s="621"/>
      <c r="HD30" s="622"/>
      <c r="HE30" s="623"/>
      <c r="HF30" s="623"/>
      <c r="HG30" s="623"/>
      <c r="HH30" s="623"/>
      <c r="HI30" s="623"/>
      <c r="HJ30" s="623"/>
      <c r="HK30" s="623"/>
      <c r="HL30" s="623"/>
      <c r="HM30" s="623"/>
      <c r="HN30" s="624"/>
      <c r="HO30" s="670"/>
      <c r="HP30" s="671"/>
      <c r="HQ30" s="671"/>
      <c r="HR30" s="671"/>
      <c r="HS30" s="671"/>
      <c r="HT30" s="671"/>
      <c r="HU30" s="671"/>
      <c r="HV30" s="671"/>
      <c r="HW30" s="671"/>
      <c r="HX30" s="671"/>
      <c r="HY30" s="671"/>
      <c r="HZ30" s="671"/>
      <c r="IA30" s="671"/>
      <c r="IB30" s="672"/>
    </row>
    <row r="31" spans="1:236" s="50" customFormat="1" ht="39" customHeight="1">
      <c r="A31" s="661" t="s">
        <v>36</v>
      </c>
      <c r="B31" s="662"/>
      <c r="C31" s="662"/>
      <c r="D31" s="662"/>
      <c r="E31" s="663"/>
      <c r="F31" s="691" t="s">
        <v>37</v>
      </c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  <c r="AH31" s="692"/>
      <c r="AI31" s="692"/>
      <c r="AJ31" s="692"/>
      <c r="AK31" s="692"/>
      <c r="AL31" s="692"/>
      <c r="AM31" s="693"/>
      <c r="AN31" s="622"/>
      <c r="AO31" s="623"/>
      <c r="AP31" s="623"/>
      <c r="AQ31" s="623"/>
      <c r="AR31" s="623"/>
      <c r="AS31" s="623"/>
      <c r="AT31" s="623"/>
      <c r="AU31" s="623"/>
      <c r="AV31" s="623"/>
      <c r="AW31" s="623"/>
      <c r="AX31" s="624"/>
      <c r="AY31" s="685">
        <f>AY32+AY33+AY34</f>
        <v>32.236599999999996</v>
      </c>
      <c r="AZ31" s="653"/>
      <c r="BA31" s="653"/>
      <c r="BB31" s="653"/>
      <c r="BC31" s="653"/>
      <c r="BD31" s="653"/>
      <c r="BE31" s="653"/>
      <c r="BF31" s="653"/>
      <c r="BG31" s="654"/>
      <c r="BH31" s="685">
        <f>BH32+BH33+BH34</f>
        <v>24.662</v>
      </c>
      <c r="BI31" s="650"/>
      <c r="BJ31" s="650"/>
      <c r="BK31" s="650"/>
      <c r="BL31" s="650"/>
      <c r="BM31" s="650"/>
      <c r="BN31" s="650"/>
      <c r="BO31" s="650"/>
      <c r="BP31" s="650"/>
      <c r="BQ31" s="650"/>
      <c r="BR31" s="651"/>
      <c r="BS31" s="685">
        <f>BS32+BS33</f>
        <v>3.33564</v>
      </c>
      <c r="BT31" s="653"/>
      <c r="BU31" s="653"/>
      <c r="BV31" s="653"/>
      <c r="BW31" s="653"/>
      <c r="BX31" s="653"/>
      <c r="BY31" s="653"/>
      <c r="BZ31" s="653"/>
      <c r="CA31" s="654"/>
      <c r="CB31" s="685">
        <f>CB32+CB33+CB34</f>
        <v>4.9324</v>
      </c>
      <c r="CC31" s="650"/>
      <c r="CD31" s="650"/>
      <c r="CE31" s="650"/>
      <c r="CF31" s="650"/>
      <c r="CG31" s="650"/>
      <c r="CH31" s="650"/>
      <c r="CI31" s="650"/>
      <c r="CJ31" s="650"/>
      <c r="CK31" s="650"/>
      <c r="CL31" s="651"/>
      <c r="CM31" s="685">
        <f>CM32+CM33+CM34</f>
        <v>11.71216</v>
      </c>
      <c r="CN31" s="653"/>
      <c r="CO31" s="653"/>
      <c r="CP31" s="653"/>
      <c r="CQ31" s="653"/>
      <c r="CR31" s="653"/>
      <c r="CS31" s="653"/>
      <c r="CT31" s="653"/>
      <c r="CU31" s="654"/>
      <c r="CV31" s="685">
        <f>CV32+CV33+CV34</f>
        <v>6.671</v>
      </c>
      <c r="CW31" s="650"/>
      <c r="CX31" s="650"/>
      <c r="CY31" s="650"/>
      <c r="CZ31" s="650"/>
      <c r="DA31" s="650"/>
      <c r="DB31" s="650"/>
      <c r="DC31" s="650"/>
      <c r="DD31" s="650"/>
      <c r="DE31" s="650"/>
      <c r="DF31" s="651"/>
      <c r="DG31" s="685">
        <f>DG32+DG33+DG34</f>
        <v>7.60468</v>
      </c>
      <c r="DH31" s="653"/>
      <c r="DI31" s="653"/>
      <c r="DJ31" s="653"/>
      <c r="DK31" s="653"/>
      <c r="DL31" s="653"/>
      <c r="DM31" s="653"/>
      <c r="DN31" s="653"/>
      <c r="DO31" s="654"/>
      <c r="DP31" s="685">
        <f>DP32+DP33+DP34</f>
        <v>6.671</v>
      </c>
      <c r="DQ31" s="650"/>
      <c r="DR31" s="650"/>
      <c r="DS31" s="650"/>
      <c r="DT31" s="650"/>
      <c r="DU31" s="650"/>
      <c r="DV31" s="650"/>
      <c r="DW31" s="650"/>
      <c r="DX31" s="650"/>
      <c r="DY31" s="650"/>
      <c r="DZ31" s="651"/>
      <c r="EA31" s="685">
        <f>EA32</f>
        <v>9.584119999999999</v>
      </c>
      <c r="EB31" s="653"/>
      <c r="EC31" s="653"/>
      <c r="ED31" s="653"/>
      <c r="EE31" s="653"/>
      <c r="EF31" s="653"/>
      <c r="EG31" s="653"/>
      <c r="EH31" s="653"/>
      <c r="EI31" s="654"/>
      <c r="EJ31" s="685">
        <f>EJ32+EJ33+EJ34</f>
        <v>6.387599999999998</v>
      </c>
      <c r="EK31" s="650"/>
      <c r="EL31" s="650"/>
      <c r="EM31" s="650"/>
      <c r="EN31" s="650"/>
      <c r="EO31" s="650"/>
      <c r="EP31" s="650"/>
      <c r="EQ31" s="650"/>
      <c r="ER31" s="650"/>
      <c r="ES31" s="650"/>
      <c r="ET31" s="651"/>
      <c r="EU31" s="685">
        <f>EU32+EU33+EU34</f>
        <v>24.662</v>
      </c>
      <c r="EV31" s="686"/>
      <c r="EW31" s="686"/>
      <c r="EX31" s="686"/>
      <c r="EY31" s="686"/>
      <c r="EZ31" s="686"/>
      <c r="FA31" s="686"/>
      <c r="FB31" s="686"/>
      <c r="FC31" s="686"/>
      <c r="FD31" s="686"/>
      <c r="FE31" s="686"/>
      <c r="FF31" s="687"/>
      <c r="FG31" s="685">
        <f>BH31-AY31</f>
        <v>-7.574599999999997</v>
      </c>
      <c r="FH31" s="653"/>
      <c r="FI31" s="653"/>
      <c r="FJ31" s="653"/>
      <c r="FK31" s="653"/>
      <c r="FL31" s="653"/>
      <c r="FM31" s="653"/>
      <c r="FN31" s="653"/>
      <c r="FO31" s="654"/>
      <c r="FP31" s="652">
        <f>BH31/AY31*100</f>
        <v>76.50310516617758</v>
      </c>
      <c r="FQ31" s="653"/>
      <c r="FR31" s="653"/>
      <c r="FS31" s="653"/>
      <c r="FT31" s="653"/>
      <c r="FU31" s="653"/>
      <c r="FV31" s="654"/>
      <c r="FW31" s="649"/>
      <c r="FX31" s="650"/>
      <c r="FY31" s="650"/>
      <c r="FZ31" s="650"/>
      <c r="GA31" s="650"/>
      <c r="GB31" s="650"/>
      <c r="GC31" s="650"/>
      <c r="GD31" s="650"/>
      <c r="GE31" s="650"/>
      <c r="GF31" s="650"/>
      <c r="GG31" s="650"/>
      <c r="GH31" s="651"/>
      <c r="GI31" s="649"/>
      <c r="GJ31" s="650"/>
      <c r="GK31" s="650"/>
      <c r="GL31" s="650"/>
      <c r="GM31" s="650"/>
      <c r="GN31" s="650"/>
      <c r="GO31" s="650"/>
      <c r="GP31" s="650"/>
      <c r="GQ31" s="650"/>
      <c r="GR31" s="650"/>
      <c r="GS31" s="650"/>
      <c r="GT31" s="651"/>
      <c r="GU31" s="664" t="s">
        <v>444</v>
      </c>
      <c r="GV31" s="665"/>
      <c r="GW31" s="665"/>
      <c r="GX31" s="665"/>
      <c r="GY31" s="665"/>
      <c r="GZ31" s="665"/>
      <c r="HA31" s="665"/>
      <c r="HB31" s="665"/>
      <c r="HC31" s="666"/>
      <c r="HD31" s="664" t="s">
        <v>446</v>
      </c>
      <c r="HE31" s="665"/>
      <c r="HF31" s="665"/>
      <c r="HG31" s="665"/>
      <c r="HH31" s="665"/>
      <c r="HI31" s="665"/>
      <c r="HJ31" s="665"/>
      <c r="HK31" s="665"/>
      <c r="HL31" s="665"/>
      <c r="HM31" s="665"/>
      <c r="HN31" s="666"/>
      <c r="HO31" s="646"/>
      <c r="HP31" s="647"/>
      <c r="HQ31" s="647"/>
      <c r="HR31" s="647"/>
      <c r="HS31" s="647"/>
      <c r="HT31" s="647"/>
      <c r="HU31" s="647"/>
      <c r="HV31" s="647"/>
      <c r="HW31" s="647"/>
      <c r="HX31" s="647"/>
      <c r="HY31" s="647"/>
      <c r="HZ31" s="647"/>
      <c r="IA31" s="647"/>
      <c r="IB31" s="648"/>
    </row>
    <row r="32" spans="1:236" s="50" customFormat="1" ht="47.25" customHeight="1">
      <c r="A32" s="640" t="s">
        <v>38</v>
      </c>
      <c r="B32" s="641"/>
      <c r="C32" s="641"/>
      <c r="D32" s="641"/>
      <c r="E32" s="642"/>
      <c r="F32" s="679" t="s">
        <v>442</v>
      </c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1"/>
      <c r="AN32" s="622"/>
      <c r="AO32" s="623"/>
      <c r="AP32" s="623"/>
      <c r="AQ32" s="623"/>
      <c r="AR32" s="623"/>
      <c r="AS32" s="623"/>
      <c r="AT32" s="623"/>
      <c r="AU32" s="623"/>
      <c r="AV32" s="623"/>
      <c r="AW32" s="623"/>
      <c r="AX32" s="624"/>
      <c r="AY32" s="673">
        <f>CM32+EA32</f>
        <v>13.691599999999998</v>
      </c>
      <c r="AZ32" s="677"/>
      <c r="BA32" s="677"/>
      <c r="BB32" s="677"/>
      <c r="BC32" s="677"/>
      <c r="BD32" s="677"/>
      <c r="BE32" s="677"/>
      <c r="BF32" s="677"/>
      <c r="BG32" s="678"/>
      <c r="BH32" s="682">
        <v>0</v>
      </c>
      <c r="BI32" s="683"/>
      <c r="BJ32" s="683"/>
      <c r="BK32" s="683"/>
      <c r="BL32" s="683"/>
      <c r="BM32" s="683"/>
      <c r="BN32" s="683"/>
      <c r="BO32" s="683"/>
      <c r="BP32" s="683"/>
      <c r="BQ32" s="683"/>
      <c r="BR32" s="684"/>
      <c r="BS32" s="673"/>
      <c r="BT32" s="677"/>
      <c r="BU32" s="677"/>
      <c r="BV32" s="677"/>
      <c r="BW32" s="677"/>
      <c r="BX32" s="677"/>
      <c r="BY32" s="677"/>
      <c r="BZ32" s="677"/>
      <c r="CA32" s="678"/>
      <c r="CB32" s="673"/>
      <c r="CC32" s="677"/>
      <c r="CD32" s="677"/>
      <c r="CE32" s="677"/>
      <c r="CF32" s="677"/>
      <c r="CG32" s="677"/>
      <c r="CH32" s="677"/>
      <c r="CI32" s="677"/>
      <c r="CJ32" s="677"/>
      <c r="CK32" s="677"/>
      <c r="CL32" s="678"/>
      <c r="CM32" s="673">
        <f>13.6916*0.3</f>
        <v>4.10748</v>
      </c>
      <c r="CN32" s="677"/>
      <c r="CO32" s="677"/>
      <c r="CP32" s="677"/>
      <c r="CQ32" s="677"/>
      <c r="CR32" s="677"/>
      <c r="CS32" s="677"/>
      <c r="CT32" s="677"/>
      <c r="CU32" s="678"/>
      <c r="CV32" s="673"/>
      <c r="CW32" s="677"/>
      <c r="CX32" s="677"/>
      <c r="CY32" s="677"/>
      <c r="CZ32" s="677"/>
      <c r="DA32" s="677"/>
      <c r="DB32" s="677"/>
      <c r="DC32" s="677"/>
      <c r="DD32" s="677"/>
      <c r="DE32" s="677"/>
      <c r="DF32" s="678"/>
      <c r="DG32" s="673"/>
      <c r="DH32" s="677"/>
      <c r="DI32" s="677"/>
      <c r="DJ32" s="677"/>
      <c r="DK32" s="677"/>
      <c r="DL32" s="677"/>
      <c r="DM32" s="677"/>
      <c r="DN32" s="677"/>
      <c r="DO32" s="678"/>
      <c r="DP32" s="673"/>
      <c r="DQ32" s="677"/>
      <c r="DR32" s="677"/>
      <c r="DS32" s="677"/>
      <c r="DT32" s="677"/>
      <c r="DU32" s="677"/>
      <c r="DV32" s="677"/>
      <c r="DW32" s="677"/>
      <c r="DX32" s="677"/>
      <c r="DY32" s="677"/>
      <c r="DZ32" s="678"/>
      <c r="EA32" s="673">
        <f>13.6916*0.7</f>
        <v>9.584119999999999</v>
      </c>
      <c r="EB32" s="677"/>
      <c r="EC32" s="677"/>
      <c r="ED32" s="677"/>
      <c r="EE32" s="677"/>
      <c r="EF32" s="677"/>
      <c r="EG32" s="677"/>
      <c r="EH32" s="677"/>
      <c r="EI32" s="678"/>
      <c r="EJ32" s="622"/>
      <c r="EK32" s="623"/>
      <c r="EL32" s="623"/>
      <c r="EM32" s="623"/>
      <c r="EN32" s="623"/>
      <c r="EO32" s="623"/>
      <c r="EP32" s="623"/>
      <c r="EQ32" s="623"/>
      <c r="ER32" s="623"/>
      <c r="ES32" s="623"/>
      <c r="ET32" s="624"/>
      <c r="EU32" s="673">
        <v>0</v>
      </c>
      <c r="EV32" s="677"/>
      <c r="EW32" s="677"/>
      <c r="EX32" s="677"/>
      <c r="EY32" s="677"/>
      <c r="EZ32" s="677"/>
      <c r="FA32" s="677"/>
      <c r="FB32" s="677"/>
      <c r="FC32" s="677"/>
      <c r="FD32" s="677"/>
      <c r="FE32" s="677"/>
      <c r="FF32" s="678"/>
      <c r="FG32" s="673">
        <f>AY32</f>
        <v>13.691599999999998</v>
      </c>
      <c r="FH32" s="620"/>
      <c r="FI32" s="620"/>
      <c r="FJ32" s="620"/>
      <c r="FK32" s="620"/>
      <c r="FL32" s="620"/>
      <c r="FM32" s="620"/>
      <c r="FN32" s="620"/>
      <c r="FO32" s="621"/>
      <c r="FP32" s="619">
        <v>100</v>
      </c>
      <c r="FQ32" s="620"/>
      <c r="FR32" s="620"/>
      <c r="FS32" s="620"/>
      <c r="FT32" s="620"/>
      <c r="FU32" s="620"/>
      <c r="FV32" s="621"/>
      <c r="FW32" s="622"/>
      <c r="FX32" s="623"/>
      <c r="FY32" s="623"/>
      <c r="FZ32" s="623"/>
      <c r="GA32" s="623"/>
      <c r="GB32" s="623"/>
      <c r="GC32" s="623"/>
      <c r="GD32" s="623"/>
      <c r="GE32" s="623"/>
      <c r="GF32" s="623"/>
      <c r="GG32" s="623"/>
      <c r="GH32" s="624"/>
      <c r="GI32" s="622"/>
      <c r="GJ32" s="623"/>
      <c r="GK32" s="623"/>
      <c r="GL32" s="623"/>
      <c r="GM32" s="623"/>
      <c r="GN32" s="623"/>
      <c r="GO32" s="623"/>
      <c r="GP32" s="623"/>
      <c r="GQ32" s="623"/>
      <c r="GR32" s="623"/>
      <c r="GS32" s="623"/>
      <c r="GT32" s="624"/>
      <c r="GU32" s="688" t="s">
        <v>443</v>
      </c>
      <c r="GV32" s="689"/>
      <c r="GW32" s="689"/>
      <c r="GX32" s="689"/>
      <c r="GY32" s="689"/>
      <c r="GZ32" s="689"/>
      <c r="HA32" s="689"/>
      <c r="HB32" s="689"/>
      <c r="HC32" s="690"/>
      <c r="HD32" s="622">
        <v>0</v>
      </c>
      <c r="HE32" s="623"/>
      <c r="HF32" s="623"/>
      <c r="HG32" s="623"/>
      <c r="HH32" s="623"/>
      <c r="HI32" s="623"/>
      <c r="HJ32" s="623"/>
      <c r="HK32" s="623"/>
      <c r="HL32" s="623"/>
      <c r="HM32" s="623"/>
      <c r="HN32" s="624"/>
      <c r="HO32" s="674" t="s">
        <v>459</v>
      </c>
      <c r="HP32" s="694"/>
      <c r="HQ32" s="694"/>
      <c r="HR32" s="694"/>
      <c r="HS32" s="694"/>
      <c r="HT32" s="694"/>
      <c r="HU32" s="694"/>
      <c r="HV32" s="694"/>
      <c r="HW32" s="694"/>
      <c r="HX32" s="694"/>
      <c r="HY32" s="694"/>
      <c r="HZ32" s="694"/>
      <c r="IA32" s="694"/>
      <c r="IB32" s="695"/>
    </row>
    <row r="33" spans="1:236" s="50" customFormat="1" ht="47.25" customHeight="1">
      <c r="A33" s="640" t="s">
        <v>79</v>
      </c>
      <c r="B33" s="641"/>
      <c r="C33" s="641"/>
      <c r="D33" s="641"/>
      <c r="E33" s="642"/>
      <c r="F33" s="679" t="s">
        <v>206</v>
      </c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1"/>
      <c r="AN33" s="622"/>
      <c r="AO33" s="623"/>
      <c r="AP33" s="623"/>
      <c r="AQ33" s="623"/>
      <c r="AR33" s="623"/>
      <c r="AS33" s="623"/>
      <c r="AT33" s="623"/>
      <c r="AU33" s="623"/>
      <c r="AV33" s="623"/>
      <c r="AW33" s="623"/>
      <c r="AX33" s="624"/>
      <c r="AY33" s="673">
        <f>BS33+CM33+DG33</f>
        <v>16.6782</v>
      </c>
      <c r="AZ33" s="677"/>
      <c r="BA33" s="677"/>
      <c r="BB33" s="677"/>
      <c r="BC33" s="677"/>
      <c r="BD33" s="677"/>
      <c r="BE33" s="677"/>
      <c r="BF33" s="677"/>
      <c r="BG33" s="678"/>
      <c r="BH33" s="673">
        <v>24.662</v>
      </c>
      <c r="BI33" s="677"/>
      <c r="BJ33" s="677"/>
      <c r="BK33" s="677"/>
      <c r="BL33" s="677"/>
      <c r="BM33" s="677"/>
      <c r="BN33" s="677"/>
      <c r="BO33" s="677"/>
      <c r="BP33" s="677"/>
      <c r="BQ33" s="677"/>
      <c r="BR33" s="678"/>
      <c r="BS33" s="673">
        <f>16.6782*0.2</f>
        <v>3.33564</v>
      </c>
      <c r="BT33" s="677"/>
      <c r="BU33" s="677"/>
      <c r="BV33" s="677"/>
      <c r="BW33" s="677"/>
      <c r="BX33" s="677"/>
      <c r="BY33" s="677"/>
      <c r="BZ33" s="677"/>
      <c r="CA33" s="678"/>
      <c r="CB33" s="607">
        <f>24.662*0.2</f>
        <v>4.9324</v>
      </c>
      <c r="CC33" s="608"/>
      <c r="CD33" s="608"/>
      <c r="CE33" s="608"/>
      <c r="CF33" s="608"/>
      <c r="CG33" s="608"/>
      <c r="CH33" s="608"/>
      <c r="CI33" s="608"/>
      <c r="CJ33" s="608"/>
      <c r="CK33" s="608"/>
      <c r="CL33" s="609"/>
      <c r="CM33" s="607">
        <f>16.6782*0.4</f>
        <v>6.67128</v>
      </c>
      <c r="CN33" s="608"/>
      <c r="CO33" s="608"/>
      <c r="CP33" s="608"/>
      <c r="CQ33" s="608"/>
      <c r="CR33" s="608"/>
      <c r="CS33" s="608"/>
      <c r="CT33" s="608"/>
      <c r="CU33" s="609"/>
      <c r="CV33" s="607">
        <v>6.671</v>
      </c>
      <c r="CW33" s="608"/>
      <c r="CX33" s="608"/>
      <c r="CY33" s="608"/>
      <c r="CZ33" s="608"/>
      <c r="DA33" s="608"/>
      <c r="DB33" s="608"/>
      <c r="DC33" s="608"/>
      <c r="DD33" s="608"/>
      <c r="DE33" s="608"/>
      <c r="DF33" s="609"/>
      <c r="DG33" s="607">
        <f>16.6782*0.4</f>
        <v>6.67128</v>
      </c>
      <c r="DH33" s="608"/>
      <c r="DI33" s="608"/>
      <c r="DJ33" s="608"/>
      <c r="DK33" s="608"/>
      <c r="DL33" s="608"/>
      <c r="DM33" s="608"/>
      <c r="DN33" s="608"/>
      <c r="DO33" s="609"/>
      <c r="DP33" s="607">
        <v>6.671</v>
      </c>
      <c r="DQ33" s="608"/>
      <c r="DR33" s="608"/>
      <c r="DS33" s="608"/>
      <c r="DT33" s="608"/>
      <c r="DU33" s="608"/>
      <c r="DV33" s="608"/>
      <c r="DW33" s="608"/>
      <c r="DX33" s="608"/>
      <c r="DY33" s="608"/>
      <c r="DZ33" s="609"/>
      <c r="EA33" s="607"/>
      <c r="EB33" s="608"/>
      <c r="EC33" s="608"/>
      <c r="ED33" s="608"/>
      <c r="EE33" s="608"/>
      <c r="EF33" s="608"/>
      <c r="EG33" s="608"/>
      <c r="EH33" s="608"/>
      <c r="EI33" s="609"/>
      <c r="EJ33" s="607">
        <f>BH33-CB33-CV33-DP33</f>
        <v>6.387599999999998</v>
      </c>
      <c r="EK33" s="610"/>
      <c r="EL33" s="610"/>
      <c r="EM33" s="610"/>
      <c r="EN33" s="610"/>
      <c r="EO33" s="610"/>
      <c r="EP33" s="610"/>
      <c r="EQ33" s="610"/>
      <c r="ER33" s="610"/>
      <c r="ES33" s="610"/>
      <c r="ET33" s="611"/>
      <c r="EU33" s="673">
        <f>CB33+CV33+DP33+EJ33</f>
        <v>24.662</v>
      </c>
      <c r="EV33" s="677"/>
      <c r="EW33" s="677"/>
      <c r="EX33" s="677"/>
      <c r="EY33" s="677"/>
      <c r="EZ33" s="677"/>
      <c r="FA33" s="677"/>
      <c r="FB33" s="677"/>
      <c r="FC33" s="677"/>
      <c r="FD33" s="677"/>
      <c r="FE33" s="677"/>
      <c r="FF33" s="678"/>
      <c r="FG33" s="673">
        <f>BH33-AY33</f>
        <v>7.983799999999999</v>
      </c>
      <c r="FH33" s="620"/>
      <c r="FI33" s="620"/>
      <c r="FJ33" s="620"/>
      <c r="FK33" s="620"/>
      <c r="FL33" s="620"/>
      <c r="FM33" s="620"/>
      <c r="FN33" s="620"/>
      <c r="FO33" s="621"/>
      <c r="FP33" s="619">
        <f>BH33/AY33*100</f>
        <v>147.86967418546365</v>
      </c>
      <c r="FQ33" s="620"/>
      <c r="FR33" s="620"/>
      <c r="FS33" s="620"/>
      <c r="FT33" s="620"/>
      <c r="FU33" s="620"/>
      <c r="FV33" s="621"/>
      <c r="FW33" s="622"/>
      <c r="FX33" s="623"/>
      <c r="FY33" s="623"/>
      <c r="FZ33" s="623"/>
      <c r="GA33" s="623"/>
      <c r="GB33" s="623"/>
      <c r="GC33" s="623"/>
      <c r="GD33" s="623"/>
      <c r="GE33" s="623"/>
      <c r="GF33" s="623"/>
      <c r="GG33" s="623"/>
      <c r="GH33" s="624"/>
      <c r="GI33" s="622"/>
      <c r="GJ33" s="623"/>
      <c r="GK33" s="623"/>
      <c r="GL33" s="623"/>
      <c r="GM33" s="623"/>
      <c r="GN33" s="623"/>
      <c r="GO33" s="623"/>
      <c r="GP33" s="623"/>
      <c r="GQ33" s="623"/>
      <c r="GR33" s="623"/>
      <c r="GS33" s="623"/>
      <c r="GT33" s="624"/>
      <c r="GU33" s="619" t="s">
        <v>225</v>
      </c>
      <c r="GV33" s="620"/>
      <c r="GW33" s="620"/>
      <c r="GX33" s="620"/>
      <c r="GY33" s="620"/>
      <c r="GZ33" s="620"/>
      <c r="HA33" s="620"/>
      <c r="HB33" s="620"/>
      <c r="HC33" s="621"/>
      <c r="HD33" s="667" t="s">
        <v>39</v>
      </c>
      <c r="HE33" s="668"/>
      <c r="HF33" s="668"/>
      <c r="HG33" s="668"/>
      <c r="HH33" s="668"/>
      <c r="HI33" s="668"/>
      <c r="HJ33" s="668"/>
      <c r="HK33" s="668"/>
      <c r="HL33" s="668"/>
      <c r="HM33" s="668"/>
      <c r="HN33" s="669"/>
      <c r="HO33" s="670" t="s">
        <v>226</v>
      </c>
      <c r="HP33" s="671"/>
      <c r="HQ33" s="671"/>
      <c r="HR33" s="671"/>
      <c r="HS33" s="671"/>
      <c r="HT33" s="671"/>
      <c r="HU33" s="671"/>
      <c r="HV33" s="671"/>
      <c r="HW33" s="671"/>
      <c r="HX33" s="671"/>
      <c r="HY33" s="671"/>
      <c r="HZ33" s="671"/>
      <c r="IA33" s="671"/>
      <c r="IB33" s="672"/>
    </row>
    <row r="34" spans="1:236" s="50" customFormat="1" ht="47.25" customHeight="1">
      <c r="A34" s="640" t="s">
        <v>78</v>
      </c>
      <c r="B34" s="641"/>
      <c r="C34" s="641"/>
      <c r="D34" s="641"/>
      <c r="E34" s="642"/>
      <c r="F34" s="679" t="s">
        <v>227</v>
      </c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1"/>
      <c r="AN34" s="622"/>
      <c r="AO34" s="623"/>
      <c r="AP34" s="623"/>
      <c r="AQ34" s="623"/>
      <c r="AR34" s="623"/>
      <c r="AS34" s="623"/>
      <c r="AT34" s="623"/>
      <c r="AU34" s="623"/>
      <c r="AV34" s="623"/>
      <c r="AW34" s="623"/>
      <c r="AX34" s="624"/>
      <c r="AY34" s="673">
        <f>CM34+DG34</f>
        <v>1.8668</v>
      </c>
      <c r="AZ34" s="677"/>
      <c r="BA34" s="677"/>
      <c r="BB34" s="677"/>
      <c r="BC34" s="677"/>
      <c r="BD34" s="677"/>
      <c r="BE34" s="677"/>
      <c r="BF34" s="677"/>
      <c r="BG34" s="678"/>
      <c r="BH34" s="682">
        <v>0</v>
      </c>
      <c r="BI34" s="683"/>
      <c r="BJ34" s="683"/>
      <c r="BK34" s="683"/>
      <c r="BL34" s="683"/>
      <c r="BM34" s="683"/>
      <c r="BN34" s="683"/>
      <c r="BO34" s="683"/>
      <c r="BP34" s="683"/>
      <c r="BQ34" s="683"/>
      <c r="BR34" s="684"/>
      <c r="BS34" s="673"/>
      <c r="BT34" s="677"/>
      <c r="BU34" s="677"/>
      <c r="BV34" s="677"/>
      <c r="BW34" s="677"/>
      <c r="BX34" s="677"/>
      <c r="BY34" s="677"/>
      <c r="BZ34" s="677"/>
      <c r="CA34" s="678"/>
      <c r="CB34" s="673"/>
      <c r="CC34" s="677"/>
      <c r="CD34" s="677"/>
      <c r="CE34" s="677"/>
      <c r="CF34" s="677"/>
      <c r="CG34" s="677"/>
      <c r="CH34" s="677"/>
      <c r="CI34" s="677"/>
      <c r="CJ34" s="677"/>
      <c r="CK34" s="677"/>
      <c r="CL34" s="678"/>
      <c r="CM34" s="673">
        <f>1.8668*0.5</f>
        <v>0.9334</v>
      </c>
      <c r="CN34" s="677"/>
      <c r="CO34" s="677"/>
      <c r="CP34" s="677"/>
      <c r="CQ34" s="677"/>
      <c r="CR34" s="677"/>
      <c r="CS34" s="677"/>
      <c r="CT34" s="677"/>
      <c r="CU34" s="678"/>
      <c r="CV34" s="673"/>
      <c r="CW34" s="677"/>
      <c r="CX34" s="677"/>
      <c r="CY34" s="677"/>
      <c r="CZ34" s="677"/>
      <c r="DA34" s="677"/>
      <c r="DB34" s="677"/>
      <c r="DC34" s="677"/>
      <c r="DD34" s="677"/>
      <c r="DE34" s="677"/>
      <c r="DF34" s="678"/>
      <c r="DG34" s="673">
        <f>1.8668*0.5</f>
        <v>0.9334</v>
      </c>
      <c r="DH34" s="677"/>
      <c r="DI34" s="677"/>
      <c r="DJ34" s="677"/>
      <c r="DK34" s="677"/>
      <c r="DL34" s="677"/>
      <c r="DM34" s="677"/>
      <c r="DN34" s="677"/>
      <c r="DO34" s="678"/>
      <c r="DP34" s="673"/>
      <c r="DQ34" s="677"/>
      <c r="DR34" s="677"/>
      <c r="DS34" s="677"/>
      <c r="DT34" s="677"/>
      <c r="DU34" s="677"/>
      <c r="DV34" s="677"/>
      <c r="DW34" s="677"/>
      <c r="DX34" s="677"/>
      <c r="DY34" s="677"/>
      <c r="DZ34" s="678"/>
      <c r="EA34" s="673"/>
      <c r="EB34" s="677"/>
      <c r="EC34" s="677"/>
      <c r="ED34" s="677"/>
      <c r="EE34" s="677"/>
      <c r="EF34" s="677"/>
      <c r="EG34" s="677"/>
      <c r="EH34" s="677"/>
      <c r="EI34" s="678"/>
      <c r="EJ34" s="622"/>
      <c r="EK34" s="623"/>
      <c r="EL34" s="623"/>
      <c r="EM34" s="623"/>
      <c r="EN34" s="623"/>
      <c r="EO34" s="623"/>
      <c r="EP34" s="623"/>
      <c r="EQ34" s="623"/>
      <c r="ER34" s="623"/>
      <c r="ES34" s="623"/>
      <c r="ET34" s="624"/>
      <c r="EU34" s="673">
        <v>0</v>
      </c>
      <c r="EV34" s="677"/>
      <c r="EW34" s="677"/>
      <c r="EX34" s="677"/>
      <c r="EY34" s="677"/>
      <c r="EZ34" s="677"/>
      <c r="FA34" s="677"/>
      <c r="FB34" s="677"/>
      <c r="FC34" s="677"/>
      <c r="FD34" s="677"/>
      <c r="FE34" s="677"/>
      <c r="FF34" s="678"/>
      <c r="FG34" s="673">
        <f>AY34</f>
        <v>1.8668</v>
      </c>
      <c r="FH34" s="620"/>
      <c r="FI34" s="620"/>
      <c r="FJ34" s="620"/>
      <c r="FK34" s="620"/>
      <c r="FL34" s="620"/>
      <c r="FM34" s="620"/>
      <c r="FN34" s="620"/>
      <c r="FO34" s="621"/>
      <c r="FP34" s="619">
        <v>100</v>
      </c>
      <c r="FQ34" s="620"/>
      <c r="FR34" s="620"/>
      <c r="FS34" s="620"/>
      <c r="FT34" s="620"/>
      <c r="FU34" s="620"/>
      <c r="FV34" s="621"/>
      <c r="FW34" s="622"/>
      <c r="FX34" s="623"/>
      <c r="FY34" s="623"/>
      <c r="FZ34" s="623"/>
      <c r="GA34" s="623"/>
      <c r="GB34" s="623"/>
      <c r="GC34" s="623"/>
      <c r="GD34" s="623"/>
      <c r="GE34" s="623"/>
      <c r="GF34" s="623"/>
      <c r="GG34" s="623"/>
      <c r="GH34" s="624"/>
      <c r="GI34" s="622"/>
      <c r="GJ34" s="623"/>
      <c r="GK34" s="623"/>
      <c r="GL34" s="623"/>
      <c r="GM34" s="623"/>
      <c r="GN34" s="623"/>
      <c r="GO34" s="623"/>
      <c r="GP34" s="623"/>
      <c r="GQ34" s="623"/>
      <c r="GR34" s="623"/>
      <c r="GS34" s="623"/>
      <c r="GT34" s="624"/>
      <c r="GU34" s="619"/>
      <c r="GV34" s="620"/>
      <c r="GW34" s="620"/>
      <c r="GX34" s="620"/>
      <c r="GY34" s="620"/>
      <c r="GZ34" s="620"/>
      <c r="HA34" s="620"/>
      <c r="HB34" s="620"/>
      <c r="HC34" s="621"/>
      <c r="HD34" s="622"/>
      <c r="HE34" s="623"/>
      <c r="HF34" s="623"/>
      <c r="HG34" s="623"/>
      <c r="HH34" s="623"/>
      <c r="HI34" s="623"/>
      <c r="HJ34" s="623"/>
      <c r="HK34" s="623"/>
      <c r="HL34" s="623"/>
      <c r="HM34" s="623"/>
      <c r="HN34" s="624"/>
      <c r="HO34" s="674" t="s">
        <v>551</v>
      </c>
      <c r="HP34" s="675"/>
      <c r="HQ34" s="675"/>
      <c r="HR34" s="675"/>
      <c r="HS34" s="675"/>
      <c r="HT34" s="675"/>
      <c r="HU34" s="675"/>
      <c r="HV34" s="675"/>
      <c r="HW34" s="675"/>
      <c r="HX34" s="675"/>
      <c r="HY34" s="675"/>
      <c r="HZ34" s="675"/>
      <c r="IA34" s="675"/>
      <c r="IB34" s="676"/>
    </row>
    <row r="35" spans="1:236" s="50" customFormat="1" ht="11.25">
      <c r="A35" s="658" t="s">
        <v>44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60"/>
      <c r="AN35" s="649"/>
      <c r="AO35" s="650"/>
      <c r="AP35" s="650"/>
      <c r="AQ35" s="650"/>
      <c r="AR35" s="650"/>
      <c r="AS35" s="650"/>
      <c r="AT35" s="650"/>
      <c r="AU35" s="650"/>
      <c r="AV35" s="650"/>
      <c r="AW35" s="650"/>
      <c r="AX35" s="651"/>
      <c r="AY35" s="652"/>
      <c r="AZ35" s="653"/>
      <c r="BA35" s="653"/>
      <c r="BB35" s="653"/>
      <c r="BC35" s="653"/>
      <c r="BD35" s="653"/>
      <c r="BE35" s="653"/>
      <c r="BF35" s="653"/>
      <c r="BG35" s="654"/>
      <c r="BH35" s="649"/>
      <c r="BI35" s="650"/>
      <c r="BJ35" s="650"/>
      <c r="BK35" s="650"/>
      <c r="BL35" s="650"/>
      <c r="BM35" s="650"/>
      <c r="BN35" s="650"/>
      <c r="BO35" s="650"/>
      <c r="BP35" s="650"/>
      <c r="BQ35" s="650"/>
      <c r="BR35" s="651"/>
      <c r="BS35" s="652"/>
      <c r="BT35" s="653"/>
      <c r="BU35" s="653"/>
      <c r="BV35" s="653"/>
      <c r="BW35" s="653"/>
      <c r="BX35" s="653"/>
      <c r="BY35" s="653"/>
      <c r="BZ35" s="653"/>
      <c r="CA35" s="654"/>
      <c r="CB35" s="649"/>
      <c r="CC35" s="650"/>
      <c r="CD35" s="650"/>
      <c r="CE35" s="650"/>
      <c r="CF35" s="650"/>
      <c r="CG35" s="650"/>
      <c r="CH35" s="650"/>
      <c r="CI35" s="650"/>
      <c r="CJ35" s="650"/>
      <c r="CK35" s="650"/>
      <c r="CL35" s="651"/>
      <c r="CM35" s="652"/>
      <c r="CN35" s="653"/>
      <c r="CO35" s="653"/>
      <c r="CP35" s="653"/>
      <c r="CQ35" s="653"/>
      <c r="CR35" s="653"/>
      <c r="CS35" s="653"/>
      <c r="CT35" s="653"/>
      <c r="CU35" s="654"/>
      <c r="CV35" s="649"/>
      <c r="CW35" s="650"/>
      <c r="CX35" s="650"/>
      <c r="CY35" s="650"/>
      <c r="CZ35" s="650"/>
      <c r="DA35" s="650"/>
      <c r="DB35" s="650"/>
      <c r="DC35" s="650"/>
      <c r="DD35" s="650"/>
      <c r="DE35" s="650"/>
      <c r="DF35" s="651"/>
      <c r="DG35" s="652"/>
      <c r="DH35" s="653"/>
      <c r="DI35" s="653"/>
      <c r="DJ35" s="653"/>
      <c r="DK35" s="653"/>
      <c r="DL35" s="653"/>
      <c r="DM35" s="653"/>
      <c r="DN35" s="653"/>
      <c r="DO35" s="654"/>
      <c r="DP35" s="649"/>
      <c r="DQ35" s="650"/>
      <c r="DR35" s="650"/>
      <c r="DS35" s="650"/>
      <c r="DT35" s="650"/>
      <c r="DU35" s="650"/>
      <c r="DV35" s="650"/>
      <c r="DW35" s="650"/>
      <c r="DX35" s="650"/>
      <c r="DY35" s="650"/>
      <c r="DZ35" s="651"/>
      <c r="EA35" s="652"/>
      <c r="EB35" s="653"/>
      <c r="EC35" s="653"/>
      <c r="ED35" s="653"/>
      <c r="EE35" s="653"/>
      <c r="EF35" s="653"/>
      <c r="EG35" s="653"/>
      <c r="EH35" s="653"/>
      <c r="EI35" s="654"/>
      <c r="EJ35" s="649"/>
      <c r="EK35" s="650"/>
      <c r="EL35" s="650"/>
      <c r="EM35" s="650"/>
      <c r="EN35" s="650"/>
      <c r="EO35" s="650"/>
      <c r="EP35" s="650"/>
      <c r="EQ35" s="650"/>
      <c r="ER35" s="650"/>
      <c r="ES35" s="650"/>
      <c r="ET35" s="651"/>
      <c r="EU35" s="649"/>
      <c r="EV35" s="650"/>
      <c r="EW35" s="650"/>
      <c r="EX35" s="650"/>
      <c r="EY35" s="650"/>
      <c r="EZ35" s="650"/>
      <c r="FA35" s="650"/>
      <c r="FB35" s="650"/>
      <c r="FC35" s="650"/>
      <c r="FD35" s="650"/>
      <c r="FE35" s="650"/>
      <c r="FF35" s="651"/>
      <c r="FG35" s="652"/>
      <c r="FH35" s="653"/>
      <c r="FI35" s="653"/>
      <c r="FJ35" s="653"/>
      <c r="FK35" s="653"/>
      <c r="FL35" s="653"/>
      <c r="FM35" s="653"/>
      <c r="FN35" s="653"/>
      <c r="FO35" s="654"/>
      <c r="FP35" s="652"/>
      <c r="FQ35" s="653"/>
      <c r="FR35" s="653"/>
      <c r="FS35" s="653"/>
      <c r="FT35" s="653"/>
      <c r="FU35" s="653"/>
      <c r="FV35" s="654"/>
      <c r="FW35" s="649"/>
      <c r="FX35" s="650"/>
      <c r="FY35" s="650"/>
      <c r="FZ35" s="650"/>
      <c r="GA35" s="650"/>
      <c r="GB35" s="650"/>
      <c r="GC35" s="650"/>
      <c r="GD35" s="650"/>
      <c r="GE35" s="650"/>
      <c r="GF35" s="650"/>
      <c r="GG35" s="650"/>
      <c r="GH35" s="651"/>
      <c r="GI35" s="649"/>
      <c r="GJ35" s="650"/>
      <c r="GK35" s="650"/>
      <c r="GL35" s="650"/>
      <c r="GM35" s="650"/>
      <c r="GN35" s="650"/>
      <c r="GO35" s="650"/>
      <c r="GP35" s="650"/>
      <c r="GQ35" s="650"/>
      <c r="GR35" s="650"/>
      <c r="GS35" s="650"/>
      <c r="GT35" s="651"/>
      <c r="GU35" s="652"/>
      <c r="GV35" s="653"/>
      <c r="GW35" s="653"/>
      <c r="GX35" s="653"/>
      <c r="GY35" s="653"/>
      <c r="GZ35" s="653"/>
      <c r="HA35" s="653"/>
      <c r="HB35" s="653"/>
      <c r="HC35" s="654"/>
      <c r="HD35" s="649"/>
      <c r="HE35" s="650"/>
      <c r="HF35" s="650"/>
      <c r="HG35" s="650"/>
      <c r="HH35" s="650"/>
      <c r="HI35" s="650"/>
      <c r="HJ35" s="650"/>
      <c r="HK35" s="650"/>
      <c r="HL35" s="650"/>
      <c r="HM35" s="650"/>
      <c r="HN35" s="651"/>
      <c r="HO35" s="655"/>
      <c r="HP35" s="656"/>
      <c r="HQ35" s="656"/>
      <c r="HR35" s="656"/>
      <c r="HS35" s="656"/>
      <c r="HT35" s="656"/>
      <c r="HU35" s="656"/>
      <c r="HV35" s="656"/>
      <c r="HW35" s="656"/>
      <c r="HX35" s="656"/>
      <c r="HY35" s="656"/>
      <c r="HZ35" s="656"/>
      <c r="IA35" s="656"/>
      <c r="IB35" s="657"/>
    </row>
    <row r="36" spans="1:236" s="50" customFormat="1" ht="11.25">
      <c r="A36" s="661"/>
      <c r="B36" s="662"/>
      <c r="C36" s="662"/>
      <c r="D36" s="662"/>
      <c r="E36" s="663"/>
      <c r="F36" s="664" t="s">
        <v>45</v>
      </c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6"/>
      <c r="AN36" s="649"/>
      <c r="AO36" s="650"/>
      <c r="AP36" s="650"/>
      <c r="AQ36" s="650"/>
      <c r="AR36" s="650"/>
      <c r="AS36" s="650"/>
      <c r="AT36" s="650"/>
      <c r="AU36" s="650"/>
      <c r="AV36" s="650"/>
      <c r="AW36" s="650"/>
      <c r="AX36" s="651"/>
      <c r="AY36" s="652"/>
      <c r="AZ36" s="653"/>
      <c r="BA36" s="653"/>
      <c r="BB36" s="653"/>
      <c r="BC36" s="653"/>
      <c r="BD36" s="653"/>
      <c r="BE36" s="653"/>
      <c r="BF36" s="653"/>
      <c r="BG36" s="654"/>
      <c r="BH36" s="649"/>
      <c r="BI36" s="650"/>
      <c r="BJ36" s="650"/>
      <c r="BK36" s="650"/>
      <c r="BL36" s="650"/>
      <c r="BM36" s="650"/>
      <c r="BN36" s="650"/>
      <c r="BO36" s="650"/>
      <c r="BP36" s="650"/>
      <c r="BQ36" s="650"/>
      <c r="BR36" s="651"/>
      <c r="BS36" s="652"/>
      <c r="BT36" s="653"/>
      <c r="BU36" s="653"/>
      <c r="BV36" s="653"/>
      <c r="BW36" s="653"/>
      <c r="BX36" s="653"/>
      <c r="BY36" s="653"/>
      <c r="BZ36" s="653"/>
      <c r="CA36" s="654"/>
      <c r="CB36" s="649"/>
      <c r="CC36" s="650"/>
      <c r="CD36" s="650"/>
      <c r="CE36" s="650"/>
      <c r="CF36" s="650"/>
      <c r="CG36" s="650"/>
      <c r="CH36" s="650"/>
      <c r="CI36" s="650"/>
      <c r="CJ36" s="650"/>
      <c r="CK36" s="650"/>
      <c r="CL36" s="651"/>
      <c r="CM36" s="652"/>
      <c r="CN36" s="653"/>
      <c r="CO36" s="653"/>
      <c r="CP36" s="653"/>
      <c r="CQ36" s="653"/>
      <c r="CR36" s="653"/>
      <c r="CS36" s="653"/>
      <c r="CT36" s="653"/>
      <c r="CU36" s="654"/>
      <c r="CV36" s="649"/>
      <c r="CW36" s="650"/>
      <c r="CX36" s="650"/>
      <c r="CY36" s="650"/>
      <c r="CZ36" s="650"/>
      <c r="DA36" s="650"/>
      <c r="DB36" s="650"/>
      <c r="DC36" s="650"/>
      <c r="DD36" s="650"/>
      <c r="DE36" s="650"/>
      <c r="DF36" s="651"/>
      <c r="DG36" s="652"/>
      <c r="DH36" s="653"/>
      <c r="DI36" s="653"/>
      <c r="DJ36" s="653"/>
      <c r="DK36" s="653"/>
      <c r="DL36" s="653"/>
      <c r="DM36" s="653"/>
      <c r="DN36" s="653"/>
      <c r="DO36" s="654"/>
      <c r="DP36" s="649"/>
      <c r="DQ36" s="650"/>
      <c r="DR36" s="650"/>
      <c r="DS36" s="650"/>
      <c r="DT36" s="650"/>
      <c r="DU36" s="650"/>
      <c r="DV36" s="650"/>
      <c r="DW36" s="650"/>
      <c r="DX36" s="650"/>
      <c r="DY36" s="650"/>
      <c r="DZ36" s="651"/>
      <c r="EA36" s="652"/>
      <c r="EB36" s="653"/>
      <c r="EC36" s="653"/>
      <c r="ED36" s="653"/>
      <c r="EE36" s="653"/>
      <c r="EF36" s="653"/>
      <c r="EG36" s="653"/>
      <c r="EH36" s="653"/>
      <c r="EI36" s="654"/>
      <c r="EJ36" s="649"/>
      <c r="EK36" s="650"/>
      <c r="EL36" s="650"/>
      <c r="EM36" s="650"/>
      <c r="EN36" s="650"/>
      <c r="EO36" s="650"/>
      <c r="EP36" s="650"/>
      <c r="EQ36" s="650"/>
      <c r="ER36" s="650"/>
      <c r="ES36" s="650"/>
      <c r="ET36" s="651"/>
      <c r="EU36" s="649"/>
      <c r="EV36" s="650"/>
      <c r="EW36" s="650"/>
      <c r="EX36" s="650"/>
      <c r="EY36" s="650"/>
      <c r="EZ36" s="650"/>
      <c r="FA36" s="650"/>
      <c r="FB36" s="650"/>
      <c r="FC36" s="650"/>
      <c r="FD36" s="650"/>
      <c r="FE36" s="650"/>
      <c r="FF36" s="651"/>
      <c r="FG36" s="652"/>
      <c r="FH36" s="653"/>
      <c r="FI36" s="653"/>
      <c r="FJ36" s="653"/>
      <c r="FK36" s="653"/>
      <c r="FL36" s="653"/>
      <c r="FM36" s="653"/>
      <c r="FN36" s="653"/>
      <c r="FO36" s="654"/>
      <c r="FP36" s="652"/>
      <c r="FQ36" s="653"/>
      <c r="FR36" s="653"/>
      <c r="FS36" s="653"/>
      <c r="FT36" s="653"/>
      <c r="FU36" s="653"/>
      <c r="FV36" s="654"/>
      <c r="FW36" s="649"/>
      <c r="FX36" s="650"/>
      <c r="FY36" s="650"/>
      <c r="FZ36" s="650"/>
      <c r="GA36" s="650"/>
      <c r="GB36" s="650"/>
      <c r="GC36" s="650"/>
      <c r="GD36" s="650"/>
      <c r="GE36" s="650"/>
      <c r="GF36" s="650"/>
      <c r="GG36" s="650"/>
      <c r="GH36" s="651"/>
      <c r="GI36" s="649"/>
      <c r="GJ36" s="650"/>
      <c r="GK36" s="650"/>
      <c r="GL36" s="650"/>
      <c r="GM36" s="650"/>
      <c r="GN36" s="650"/>
      <c r="GO36" s="650"/>
      <c r="GP36" s="650"/>
      <c r="GQ36" s="650"/>
      <c r="GR36" s="650"/>
      <c r="GS36" s="650"/>
      <c r="GT36" s="651"/>
      <c r="GU36" s="652"/>
      <c r="GV36" s="653"/>
      <c r="GW36" s="653"/>
      <c r="GX36" s="653"/>
      <c r="GY36" s="653"/>
      <c r="GZ36" s="653"/>
      <c r="HA36" s="653"/>
      <c r="HB36" s="653"/>
      <c r="HC36" s="654"/>
      <c r="HD36" s="649"/>
      <c r="HE36" s="650"/>
      <c r="HF36" s="650"/>
      <c r="HG36" s="650"/>
      <c r="HH36" s="650"/>
      <c r="HI36" s="650"/>
      <c r="HJ36" s="650"/>
      <c r="HK36" s="650"/>
      <c r="HL36" s="650"/>
      <c r="HM36" s="650"/>
      <c r="HN36" s="651"/>
      <c r="HO36" s="655"/>
      <c r="HP36" s="656"/>
      <c r="HQ36" s="656"/>
      <c r="HR36" s="656"/>
      <c r="HS36" s="656"/>
      <c r="HT36" s="656"/>
      <c r="HU36" s="656"/>
      <c r="HV36" s="656"/>
      <c r="HW36" s="656"/>
      <c r="HX36" s="656"/>
      <c r="HY36" s="656"/>
      <c r="HZ36" s="656"/>
      <c r="IA36" s="656"/>
      <c r="IB36" s="657"/>
    </row>
    <row r="37" spans="1:236" s="50" customFormat="1" ht="11.25">
      <c r="A37" s="640" t="s">
        <v>21</v>
      </c>
      <c r="B37" s="641"/>
      <c r="C37" s="641"/>
      <c r="D37" s="641"/>
      <c r="E37" s="642"/>
      <c r="F37" s="643" t="s">
        <v>46</v>
      </c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5"/>
      <c r="AN37" s="622"/>
      <c r="AO37" s="623"/>
      <c r="AP37" s="623"/>
      <c r="AQ37" s="623"/>
      <c r="AR37" s="623"/>
      <c r="AS37" s="623"/>
      <c r="AT37" s="623"/>
      <c r="AU37" s="623"/>
      <c r="AV37" s="623"/>
      <c r="AW37" s="623"/>
      <c r="AX37" s="624"/>
      <c r="AY37" s="619"/>
      <c r="AZ37" s="620"/>
      <c r="BA37" s="620"/>
      <c r="BB37" s="620"/>
      <c r="BC37" s="620"/>
      <c r="BD37" s="620"/>
      <c r="BE37" s="620"/>
      <c r="BF37" s="620"/>
      <c r="BG37" s="621"/>
      <c r="BH37" s="622"/>
      <c r="BI37" s="623"/>
      <c r="BJ37" s="623"/>
      <c r="BK37" s="623"/>
      <c r="BL37" s="623"/>
      <c r="BM37" s="623"/>
      <c r="BN37" s="623"/>
      <c r="BO37" s="623"/>
      <c r="BP37" s="623"/>
      <c r="BQ37" s="623"/>
      <c r="BR37" s="624"/>
      <c r="BS37" s="619"/>
      <c r="BT37" s="620"/>
      <c r="BU37" s="620"/>
      <c r="BV37" s="620"/>
      <c r="BW37" s="620"/>
      <c r="BX37" s="620"/>
      <c r="BY37" s="620"/>
      <c r="BZ37" s="620"/>
      <c r="CA37" s="621"/>
      <c r="CB37" s="622"/>
      <c r="CC37" s="623"/>
      <c r="CD37" s="623"/>
      <c r="CE37" s="623"/>
      <c r="CF37" s="623"/>
      <c r="CG37" s="623"/>
      <c r="CH37" s="623"/>
      <c r="CI37" s="623"/>
      <c r="CJ37" s="623"/>
      <c r="CK37" s="623"/>
      <c r="CL37" s="624"/>
      <c r="CM37" s="619"/>
      <c r="CN37" s="620"/>
      <c r="CO37" s="620"/>
      <c r="CP37" s="620"/>
      <c r="CQ37" s="620"/>
      <c r="CR37" s="620"/>
      <c r="CS37" s="620"/>
      <c r="CT37" s="620"/>
      <c r="CU37" s="621"/>
      <c r="CV37" s="622"/>
      <c r="CW37" s="623"/>
      <c r="CX37" s="623"/>
      <c r="CY37" s="623"/>
      <c r="CZ37" s="623"/>
      <c r="DA37" s="623"/>
      <c r="DB37" s="623"/>
      <c r="DC37" s="623"/>
      <c r="DD37" s="623"/>
      <c r="DE37" s="623"/>
      <c r="DF37" s="624"/>
      <c r="DG37" s="619"/>
      <c r="DH37" s="620"/>
      <c r="DI37" s="620"/>
      <c r="DJ37" s="620"/>
      <c r="DK37" s="620"/>
      <c r="DL37" s="620"/>
      <c r="DM37" s="620"/>
      <c r="DN37" s="620"/>
      <c r="DO37" s="621"/>
      <c r="DP37" s="622"/>
      <c r="DQ37" s="623"/>
      <c r="DR37" s="623"/>
      <c r="DS37" s="623"/>
      <c r="DT37" s="623"/>
      <c r="DU37" s="623"/>
      <c r="DV37" s="623"/>
      <c r="DW37" s="623"/>
      <c r="DX37" s="623"/>
      <c r="DY37" s="623"/>
      <c r="DZ37" s="624"/>
      <c r="EA37" s="619"/>
      <c r="EB37" s="620"/>
      <c r="EC37" s="620"/>
      <c r="ED37" s="620"/>
      <c r="EE37" s="620"/>
      <c r="EF37" s="620"/>
      <c r="EG37" s="620"/>
      <c r="EH37" s="620"/>
      <c r="EI37" s="621"/>
      <c r="EJ37" s="622"/>
      <c r="EK37" s="623"/>
      <c r="EL37" s="623"/>
      <c r="EM37" s="623"/>
      <c r="EN37" s="623"/>
      <c r="EO37" s="623"/>
      <c r="EP37" s="623"/>
      <c r="EQ37" s="623"/>
      <c r="ER37" s="623"/>
      <c r="ES37" s="623"/>
      <c r="ET37" s="624"/>
      <c r="EU37" s="622"/>
      <c r="EV37" s="623"/>
      <c r="EW37" s="623"/>
      <c r="EX37" s="623"/>
      <c r="EY37" s="623"/>
      <c r="EZ37" s="623"/>
      <c r="FA37" s="623"/>
      <c r="FB37" s="623"/>
      <c r="FC37" s="623"/>
      <c r="FD37" s="623"/>
      <c r="FE37" s="623"/>
      <c r="FF37" s="624"/>
      <c r="FG37" s="619"/>
      <c r="FH37" s="620"/>
      <c r="FI37" s="620"/>
      <c r="FJ37" s="620"/>
      <c r="FK37" s="620"/>
      <c r="FL37" s="620"/>
      <c r="FM37" s="620"/>
      <c r="FN37" s="620"/>
      <c r="FO37" s="621"/>
      <c r="FP37" s="619"/>
      <c r="FQ37" s="620"/>
      <c r="FR37" s="620"/>
      <c r="FS37" s="620"/>
      <c r="FT37" s="620"/>
      <c r="FU37" s="620"/>
      <c r="FV37" s="621"/>
      <c r="FW37" s="622"/>
      <c r="FX37" s="623"/>
      <c r="FY37" s="623"/>
      <c r="FZ37" s="623"/>
      <c r="GA37" s="623"/>
      <c r="GB37" s="623"/>
      <c r="GC37" s="623"/>
      <c r="GD37" s="623"/>
      <c r="GE37" s="623"/>
      <c r="GF37" s="623"/>
      <c r="GG37" s="623"/>
      <c r="GH37" s="624"/>
      <c r="GI37" s="622"/>
      <c r="GJ37" s="623"/>
      <c r="GK37" s="623"/>
      <c r="GL37" s="623"/>
      <c r="GM37" s="623"/>
      <c r="GN37" s="623"/>
      <c r="GO37" s="623"/>
      <c r="GP37" s="623"/>
      <c r="GQ37" s="623"/>
      <c r="GR37" s="623"/>
      <c r="GS37" s="623"/>
      <c r="GT37" s="624"/>
      <c r="GU37" s="619"/>
      <c r="GV37" s="620"/>
      <c r="GW37" s="620"/>
      <c r="GX37" s="620"/>
      <c r="GY37" s="620"/>
      <c r="GZ37" s="620"/>
      <c r="HA37" s="620"/>
      <c r="HB37" s="620"/>
      <c r="HC37" s="621"/>
      <c r="HD37" s="622"/>
      <c r="HE37" s="623"/>
      <c r="HF37" s="623"/>
      <c r="HG37" s="623"/>
      <c r="HH37" s="623"/>
      <c r="HI37" s="623"/>
      <c r="HJ37" s="623"/>
      <c r="HK37" s="623"/>
      <c r="HL37" s="623"/>
      <c r="HM37" s="623"/>
      <c r="HN37" s="624"/>
      <c r="HO37" s="646"/>
      <c r="HP37" s="647"/>
      <c r="HQ37" s="647"/>
      <c r="HR37" s="647"/>
      <c r="HS37" s="647"/>
      <c r="HT37" s="647"/>
      <c r="HU37" s="647"/>
      <c r="HV37" s="647"/>
      <c r="HW37" s="647"/>
      <c r="HX37" s="647"/>
      <c r="HY37" s="647"/>
      <c r="HZ37" s="647"/>
      <c r="IA37" s="647"/>
      <c r="IB37" s="648"/>
    </row>
    <row r="38" spans="1:236" s="50" customFormat="1" ht="11.25">
      <c r="A38" s="640" t="s">
        <v>28</v>
      </c>
      <c r="B38" s="641"/>
      <c r="C38" s="641"/>
      <c r="D38" s="641"/>
      <c r="E38" s="642"/>
      <c r="F38" s="643" t="s">
        <v>47</v>
      </c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5"/>
      <c r="AN38" s="622"/>
      <c r="AO38" s="623"/>
      <c r="AP38" s="623"/>
      <c r="AQ38" s="623"/>
      <c r="AR38" s="623"/>
      <c r="AS38" s="623"/>
      <c r="AT38" s="623"/>
      <c r="AU38" s="623"/>
      <c r="AV38" s="623"/>
      <c r="AW38" s="623"/>
      <c r="AX38" s="624"/>
      <c r="AY38" s="619"/>
      <c r="AZ38" s="620"/>
      <c r="BA38" s="620"/>
      <c r="BB38" s="620"/>
      <c r="BC38" s="620"/>
      <c r="BD38" s="620"/>
      <c r="BE38" s="620"/>
      <c r="BF38" s="620"/>
      <c r="BG38" s="621"/>
      <c r="BH38" s="622"/>
      <c r="BI38" s="623"/>
      <c r="BJ38" s="623"/>
      <c r="BK38" s="623"/>
      <c r="BL38" s="623"/>
      <c r="BM38" s="623"/>
      <c r="BN38" s="623"/>
      <c r="BO38" s="623"/>
      <c r="BP38" s="623"/>
      <c r="BQ38" s="623"/>
      <c r="BR38" s="624"/>
      <c r="BS38" s="619"/>
      <c r="BT38" s="620"/>
      <c r="BU38" s="620"/>
      <c r="BV38" s="620"/>
      <c r="BW38" s="620"/>
      <c r="BX38" s="620"/>
      <c r="BY38" s="620"/>
      <c r="BZ38" s="620"/>
      <c r="CA38" s="621"/>
      <c r="CB38" s="622"/>
      <c r="CC38" s="623"/>
      <c r="CD38" s="623"/>
      <c r="CE38" s="623"/>
      <c r="CF38" s="623"/>
      <c r="CG38" s="623"/>
      <c r="CH38" s="623"/>
      <c r="CI38" s="623"/>
      <c r="CJ38" s="623"/>
      <c r="CK38" s="623"/>
      <c r="CL38" s="624"/>
      <c r="CM38" s="619"/>
      <c r="CN38" s="620"/>
      <c r="CO38" s="620"/>
      <c r="CP38" s="620"/>
      <c r="CQ38" s="620"/>
      <c r="CR38" s="620"/>
      <c r="CS38" s="620"/>
      <c r="CT38" s="620"/>
      <c r="CU38" s="621"/>
      <c r="CV38" s="622"/>
      <c r="CW38" s="623"/>
      <c r="CX38" s="623"/>
      <c r="CY38" s="623"/>
      <c r="CZ38" s="623"/>
      <c r="DA38" s="623"/>
      <c r="DB38" s="623"/>
      <c r="DC38" s="623"/>
      <c r="DD38" s="623"/>
      <c r="DE38" s="623"/>
      <c r="DF38" s="624"/>
      <c r="DG38" s="619"/>
      <c r="DH38" s="620"/>
      <c r="DI38" s="620"/>
      <c r="DJ38" s="620"/>
      <c r="DK38" s="620"/>
      <c r="DL38" s="620"/>
      <c r="DM38" s="620"/>
      <c r="DN38" s="620"/>
      <c r="DO38" s="621"/>
      <c r="DP38" s="622"/>
      <c r="DQ38" s="623"/>
      <c r="DR38" s="623"/>
      <c r="DS38" s="623"/>
      <c r="DT38" s="623"/>
      <c r="DU38" s="623"/>
      <c r="DV38" s="623"/>
      <c r="DW38" s="623"/>
      <c r="DX38" s="623"/>
      <c r="DY38" s="623"/>
      <c r="DZ38" s="624"/>
      <c r="EA38" s="619"/>
      <c r="EB38" s="620"/>
      <c r="EC38" s="620"/>
      <c r="ED38" s="620"/>
      <c r="EE38" s="620"/>
      <c r="EF38" s="620"/>
      <c r="EG38" s="620"/>
      <c r="EH38" s="620"/>
      <c r="EI38" s="621"/>
      <c r="EJ38" s="622"/>
      <c r="EK38" s="623"/>
      <c r="EL38" s="623"/>
      <c r="EM38" s="623"/>
      <c r="EN38" s="623"/>
      <c r="EO38" s="623"/>
      <c r="EP38" s="623"/>
      <c r="EQ38" s="623"/>
      <c r="ER38" s="623"/>
      <c r="ES38" s="623"/>
      <c r="ET38" s="624"/>
      <c r="EU38" s="622"/>
      <c r="EV38" s="623"/>
      <c r="EW38" s="623"/>
      <c r="EX38" s="623"/>
      <c r="EY38" s="623"/>
      <c r="EZ38" s="623"/>
      <c r="FA38" s="623"/>
      <c r="FB38" s="623"/>
      <c r="FC38" s="623"/>
      <c r="FD38" s="623"/>
      <c r="FE38" s="623"/>
      <c r="FF38" s="624"/>
      <c r="FG38" s="619"/>
      <c r="FH38" s="620"/>
      <c r="FI38" s="620"/>
      <c r="FJ38" s="620"/>
      <c r="FK38" s="620"/>
      <c r="FL38" s="620"/>
      <c r="FM38" s="620"/>
      <c r="FN38" s="620"/>
      <c r="FO38" s="621"/>
      <c r="FP38" s="619"/>
      <c r="FQ38" s="620"/>
      <c r="FR38" s="620"/>
      <c r="FS38" s="620"/>
      <c r="FT38" s="620"/>
      <c r="FU38" s="620"/>
      <c r="FV38" s="621"/>
      <c r="FW38" s="622"/>
      <c r="FX38" s="623"/>
      <c r="FY38" s="623"/>
      <c r="FZ38" s="623"/>
      <c r="GA38" s="623"/>
      <c r="GB38" s="623"/>
      <c r="GC38" s="623"/>
      <c r="GD38" s="623"/>
      <c r="GE38" s="623"/>
      <c r="GF38" s="623"/>
      <c r="GG38" s="623"/>
      <c r="GH38" s="624"/>
      <c r="GI38" s="622"/>
      <c r="GJ38" s="623"/>
      <c r="GK38" s="623"/>
      <c r="GL38" s="623"/>
      <c r="GM38" s="623"/>
      <c r="GN38" s="623"/>
      <c r="GO38" s="623"/>
      <c r="GP38" s="623"/>
      <c r="GQ38" s="623"/>
      <c r="GR38" s="623"/>
      <c r="GS38" s="623"/>
      <c r="GT38" s="624"/>
      <c r="GU38" s="619"/>
      <c r="GV38" s="620"/>
      <c r="GW38" s="620"/>
      <c r="GX38" s="620"/>
      <c r="GY38" s="620"/>
      <c r="GZ38" s="620"/>
      <c r="HA38" s="620"/>
      <c r="HB38" s="620"/>
      <c r="HC38" s="621"/>
      <c r="HD38" s="622"/>
      <c r="HE38" s="623"/>
      <c r="HF38" s="623"/>
      <c r="HG38" s="623"/>
      <c r="HH38" s="623"/>
      <c r="HI38" s="623"/>
      <c r="HJ38" s="623"/>
      <c r="HK38" s="623"/>
      <c r="HL38" s="623"/>
      <c r="HM38" s="623"/>
      <c r="HN38" s="624"/>
      <c r="HO38" s="646"/>
      <c r="HP38" s="647"/>
      <c r="HQ38" s="647"/>
      <c r="HR38" s="647"/>
      <c r="HS38" s="647"/>
      <c r="HT38" s="647"/>
      <c r="HU38" s="647"/>
      <c r="HV38" s="647"/>
      <c r="HW38" s="647"/>
      <c r="HX38" s="647"/>
      <c r="HY38" s="647"/>
      <c r="HZ38" s="647"/>
      <c r="IA38" s="647"/>
      <c r="IB38" s="648"/>
    </row>
    <row r="39" spans="1:236" s="50" customFormat="1" ht="12" thickBot="1">
      <c r="A39" s="634" t="s">
        <v>29</v>
      </c>
      <c r="B39" s="635"/>
      <c r="C39" s="635"/>
      <c r="D39" s="635"/>
      <c r="E39" s="636"/>
      <c r="F39" s="637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9"/>
      <c r="AN39" s="628"/>
      <c r="AO39" s="629"/>
      <c r="AP39" s="629"/>
      <c r="AQ39" s="629"/>
      <c r="AR39" s="629"/>
      <c r="AS39" s="629"/>
      <c r="AT39" s="629"/>
      <c r="AU39" s="629"/>
      <c r="AV39" s="629"/>
      <c r="AW39" s="629"/>
      <c r="AX39" s="630"/>
      <c r="AY39" s="625"/>
      <c r="AZ39" s="626"/>
      <c r="BA39" s="626"/>
      <c r="BB39" s="626"/>
      <c r="BC39" s="626"/>
      <c r="BD39" s="626"/>
      <c r="BE39" s="626"/>
      <c r="BF39" s="626"/>
      <c r="BG39" s="627"/>
      <c r="BH39" s="628"/>
      <c r="BI39" s="629"/>
      <c r="BJ39" s="629"/>
      <c r="BK39" s="629"/>
      <c r="BL39" s="629"/>
      <c r="BM39" s="629"/>
      <c r="BN39" s="629"/>
      <c r="BO39" s="629"/>
      <c r="BP39" s="629"/>
      <c r="BQ39" s="629"/>
      <c r="BR39" s="630"/>
      <c r="BS39" s="625"/>
      <c r="BT39" s="626"/>
      <c r="BU39" s="626"/>
      <c r="BV39" s="626"/>
      <c r="BW39" s="626"/>
      <c r="BX39" s="626"/>
      <c r="BY39" s="626"/>
      <c r="BZ39" s="626"/>
      <c r="CA39" s="627"/>
      <c r="CB39" s="628"/>
      <c r="CC39" s="629"/>
      <c r="CD39" s="629"/>
      <c r="CE39" s="629"/>
      <c r="CF39" s="629"/>
      <c r="CG39" s="629"/>
      <c r="CH39" s="629"/>
      <c r="CI39" s="629"/>
      <c r="CJ39" s="629"/>
      <c r="CK39" s="629"/>
      <c r="CL39" s="630"/>
      <c r="CM39" s="625"/>
      <c r="CN39" s="626"/>
      <c r="CO39" s="626"/>
      <c r="CP39" s="626"/>
      <c r="CQ39" s="626"/>
      <c r="CR39" s="626"/>
      <c r="CS39" s="626"/>
      <c r="CT39" s="626"/>
      <c r="CU39" s="627"/>
      <c r="CV39" s="628"/>
      <c r="CW39" s="629"/>
      <c r="CX39" s="629"/>
      <c r="CY39" s="629"/>
      <c r="CZ39" s="629"/>
      <c r="DA39" s="629"/>
      <c r="DB39" s="629"/>
      <c r="DC39" s="629"/>
      <c r="DD39" s="629"/>
      <c r="DE39" s="629"/>
      <c r="DF39" s="630"/>
      <c r="DG39" s="625"/>
      <c r="DH39" s="626"/>
      <c r="DI39" s="626"/>
      <c r="DJ39" s="626"/>
      <c r="DK39" s="626"/>
      <c r="DL39" s="626"/>
      <c r="DM39" s="626"/>
      <c r="DN39" s="626"/>
      <c r="DO39" s="627"/>
      <c r="DP39" s="628"/>
      <c r="DQ39" s="629"/>
      <c r="DR39" s="629"/>
      <c r="DS39" s="629"/>
      <c r="DT39" s="629"/>
      <c r="DU39" s="629"/>
      <c r="DV39" s="629"/>
      <c r="DW39" s="629"/>
      <c r="DX39" s="629"/>
      <c r="DY39" s="629"/>
      <c r="DZ39" s="630"/>
      <c r="EA39" s="625"/>
      <c r="EB39" s="626"/>
      <c r="EC39" s="626"/>
      <c r="ED39" s="626"/>
      <c r="EE39" s="626"/>
      <c r="EF39" s="626"/>
      <c r="EG39" s="626"/>
      <c r="EH39" s="626"/>
      <c r="EI39" s="627"/>
      <c r="EJ39" s="628"/>
      <c r="EK39" s="629"/>
      <c r="EL39" s="629"/>
      <c r="EM39" s="629"/>
      <c r="EN39" s="629"/>
      <c r="EO39" s="629"/>
      <c r="EP39" s="629"/>
      <c r="EQ39" s="629"/>
      <c r="ER39" s="629"/>
      <c r="ES39" s="629"/>
      <c r="ET39" s="630"/>
      <c r="EU39" s="628"/>
      <c r="EV39" s="629"/>
      <c r="EW39" s="629"/>
      <c r="EX39" s="629"/>
      <c r="EY39" s="629"/>
      <c r="EZ39" s="629"/>
      <c r="FA39" s="629"/>
      <c r="FB39" s="629"/>
      <c r="FC39" s="629"/>
      <c r="FD39" s="629"/>
      <c r="FE39" s="629"/>
      <c r="FF39" s="630"/>
      <c r="FG39" s="625"/>
      <c r="FH39" s="626"/>
      <c r="FI39" s="626"/>
      <c r="FJ39" s="626"/>
      <c r="FK39" s="626"/>
      <c r="FL39" s="626"/>
      <c r="FM39" s="626"/>
      <c r="FN39" s="626"/>
      <c r="FO39" s="627"/>
      <c r="FP39" s="625"/>
      <c r="FQ39" s="626"/>
      <c r="FR39" s="626"/>
      <c r="FS39" s="626"/>
      <c r="FT39" s="626"/>
      <c r="FU39" s="626"/>
      <c r="FV39" s="627"/>
      <c r="FW39" s="628"/>
      <c r="FX39" s="629"/>
      <c r="FY39" s="629"/>
      <c r="FZ39" s="629"/>
      <c r="GA39" s="629"/>
      <c r="GB39" s="629"/>
      <c r="GC39" s="629"/>
      <c r="GD39" s="629"/>
      <c r="GE39" s="629"/>
      <c r="GF39" s="629"/>
      <c r="GG39" s="629"/>
      <c r="GH39" s="630"/>
      <c r="GI39" s="628"/>
      <c r="GJ39" s="629"/>
      <c r="GK39" s="629"/>
      <c r="GL39" s="629"/>
      <c r="GM39" s="629"/>
      <c r="GN39" s="629"/>
      <c r="GO39" s="629"/>
      <c r="GP39" s="629"/>
      <c r="GQ39" s="629"/>
      <c r="GR39" s="629"/>
      <c r="GS39" s="629"/>
      <c r="GT39" s="630"/>
      <c r="GU39" s="625"/>
      <c r="GV39" s="626"/>
      <c r="GW39" s="626"/>
      <c r="GX39" s="626"/>
      <c r="GY39" s="626"/>
      <c r="GZ39" s="626"/>
      <c r="HA39" s="626"/>
      <c r="HB39" s="626"/>
      <c r="HC39" s="627"/>
      <c r="HD39" s="628"/>
      <c r="HE39" s="629"/>
      <c r="HF39" s="629"/>
      <c r="HG39" s="629"/>
      <c r="HH39" s="629"/>
      <c r="HI39" s="629"/>
      <c r="HJ39" s="629"/>
      <c r="HK39" s="629"/>
      <c r="HL39" s="629"/>
      <c r="HM39" s="629"/>
      <c r="HN39" s="630"/>
      <c r="HO39" s="631"/>
      <c r="HP39" s="632"/>
      <c r="HQ39" s="632"/>
      <c r="HR39" s="632"/>
      <c r="HS39" s="632"/>
      <c r="HT39" s="632"/>
      <c r="HU39" s="632"/>
      <c r="HV39" s="632"/>
      <c r="HW39" s="632"/>
      <c r="HX39" s="632"/>
      <c r="HY39" s="632"/>
      <c r="HZ39" s="632"/>
      <c r="IA39" s="632"/>
      <c r="IB39" s="633"/>
    </row>
    <row r="40" spans="9:10" s="55" customFormat="1" ht="15.75" customHeight="1">
      <c r="I40" s="56" t="s">
        <v>48</v>
      </c>
      <c r="J40" s="55" t="s">
        <v>194</v>
      </c>
    </row>
    <row r="41" spans="8:10" s="55" customFormat="1" ht="10.5">
      <c r="H41" s="56"/>
      <c r="I41" s="56" t="s">
        <v>49</v>
      </c>
      <c r="J41" s="55" t="s">
        <v>195</v>
      </c>
    </row>
    <row r="42" spans="7:10" s="55" customFormat="1" ht="10.5">
      <c r="G42" s="56"/>
      <c r="H42" s="56"/>
      <c r="I42" s="56" t="s">
        <v>50</v>
      </c>
      <c r="J42" s="55" t="s">
        <v>196</v>
      </c>
    </row>
    <row r="43" spans="6:10" s="55" customFormat="1" ht="12.75" customHeight="1">
      <c r="F43" s="56"/>
      <c r="G43" s="56"/>
      <c r="H43" s="56"/>
      <c r="I43" s="56" t="s">
        <v>51</v>
      </c>
      <c r="J43" s="55" t="s">
        <v>197</v>
      </c>
    </row>
    <row r="44" s="55" customFormat="1" ht="6.75" customHeight="1"/>
    <row r="45" s="55" customFormat="1" ht="10.5">
      <c r="F45" s="55" t="s">
        <v>52</v>
      </c>
    </row>
    <row r="47" spans="1:99" ht="15">
      <c r="A47" s="603" t="s">
        <v>202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3"/>
      <c r="AZ47" s="603"/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3"/>
      <c r="CG47" s="603"/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</row>
  </sheetData>
  <sheetProtection/>
  <mergeCells count="589">
    <mergeCell ref="HR8:HT8"/>
    <mergeCell ref="HU8:HW8"/>
    <mergeCell ref="GU11:HN11"/>
    <mergeCell ref="HO14:IB14"/>
    <mergeCell ref="HO15:IB15"/>
    <mergeCell ref="HO21:IB21"/>
    <mergeCell ref="HO22:IB22"/>
    <mergeCell ref="HD23:HN23"/>
    <mergeCell ref="HO23:IB23"/>
    <mergeCell ref="GU12:HN12"/>
    <mergeCell ref="GU20:HC20"/>
    <mergeCell ref="HD20:HN20"/>
    <mergeCell ref="HO20:IB20"/>
    <mergeCell ref="AY13:BG13"/>
    <mergeCell ref="BH13:BR13"/>
    <mergeCell ref="HD28:HN28"/>
    <mergeCell ref="HD31:HN31"/>
    <mergeCell ref="HD14:HN14"/>
    <mergeCell ref="GZ8:HA8"/>
    <mergeCell ref="HB8:HD8"/>
    <mergeCell ref="HE8:HF8"/>
    <mergeCell ref="HG8:HQ8"/>
    <mergeCell ref="HO24:IB24"/>
    <mergeCell ref="GU25:HC25"/>
    <mergeCell ref="HD25:HN25"/>
    <mergeCell ref="HO25:IB25"/>
    <mergeCell ref="HD30:HN30"/>
    <mergeCell ref="HO30:IB30"/>
    <mergeCell ref="EA13:EI13"/>
    <mergeCell ref="GU13:HC13"/>
    <mergeCell ref="HD13:HN13"/>
    <mergeCell ref="BS13:CA13"/>
    <mergeCell ref="CB13:CL13"/>
    <mergeCell ref="CM13:CU13"/>
    <mergeCell ref="CV13:DF13"/>
    <mergeCell ref="DG13:DO13"/>
    <mergeCell ref="DP13:DZ13"/>
    <mergeCell ref="HD1:IB1"/>
    <mergeCell ref="A2:IB3"/>
    <mergeCell ref="HE4:IB4"/>
    <mergeCell ref="HA5:IB5"/>
    <mergeCell ref="HA6:IB6"/>
    <mergeCell ref="HA7:IB7"/>
    <mergeCell ref="HO11:IB13"/>
    <mergeCell ref="AY12:BR12"/>
    <mergeCell ref="BS12:CL12"/>
    <mergeCell ref="CM12:DF12"/>
    <mergeCell ref="DG12:DZ12"/>
    <mergeCell ref="EA12:ET12"/>
    <mergeCell ref="FG12:FO13"/>
    <mergeCell ref="FP12:FV13"/>
    <mergeCell ref="FW12:GT12"/>
    <mergeCell ref="AY11:ET11"/>
    <mergeCell ref="EU11:FF13"/>
    <mergeCell ref="FG11:GT11"/>
    <mergeCell ref="EJ13:ET13"/>
    <mergeCell ref="FW13:GH13"/>
    <mergeCell ref="GI13:GT13"/>
    <mergeCell ref="A11:E13"/>
    <mergeCell ref="F11:AM13"/>
    <mergeCell ref="AN11:AX13"/>
    <mergeCell ref="A15:E15"/>
    <mergeCell ref="F15:AM15"/>
    <mergeCell ref="AN15:AX15"/>
    <mergeCell ref="AY15:BG15"/>
    <mergeCell ref="BH15:BR15"/>
    <mergeCell ref="BS15:CA15"/>
    <mergeCell ref="CB15:CL15"/>
    <mergeCell ref="CM15:CU15"/>
    <mergeCell ref="FG14:FO14"/>
    <mergeCell ref="FG15:FO15"/>
    <mergeCell ref="A14:E14"/>
    <mergeCell ref="F14:AM14"/>
    <mergeCell ref="AN14:AX14"/>
    <mergeCell ref="AY14:BG14"/>
    <mergeCell ref="BH14:BR14"/>
    <mergeCell ref="BS14:CA14"/>
    <mergeCell ref="CB14:CL14"/>
    <mergeCell ref="CM14:CU14"/>
    <mergeCell ref="FP14:FV14"/>
    <mergeCell ref="FW14:GH14"/>
    <mergeCell ref="GI14:GT14"/>
    <mergeCell ref="GU14:HC14"/>
    <mergeCell ref="CV14:DF14"/>
    <mergeCell ref="DG14:DO14"/>
    <mergeCell ref="DP14:DZ14"/>
    <mergeCell ref="EA14:EI14"/>
    <mergeCell ref="EJ14:ET14"/>
    <mergeCell ref="EU14:FF14"/>
    <mergeCell ref="FP15:FV15"/>
    <mergeCell ref="FW15:GH15"/>
    <mergeCell ref="GI15:GT15"/>
    <mergeCell ref="GU15:HC15"/>
    <mergeCell ref="HD15:HN15"/>
    <mergeCell ref="CV15:DF15"/>
    <mergeCell ref="DG15:DO15"/>
    <mergeCell ref="DP15:DZ15"/>
    <mergeCell ref="EA15:EI15"/>
    <mergeCell ref="EJ15:ET15"/>
    <mergeCell ref="EU15:FF15"/>
    <mergeCell ref="GI16:GT16"/>
    <mergeCell ref="GU16:HC16"/>
    <mergeCell ref="HD16:HN16"/>
    <mergeCell ref="HO16:IB16"/>
    <mergeCell ref="DG16:DO16"/>
    <mergeCell ref="DP16:DZ16"/>
    <mergeCell ref="EA16:EI16"/>
    <mergeCell ref="EJ16:ET16"/>
    <mergeCell ref="EU16:FF16"/>
    <mergeCell ref="FG16:FO16"/>
    <mergeCell ref="A17:E17"/>
    <mergeCell ref="F17:AM17"/>
    <mergeCell ref="AN17:AX17"/>
    <mergeCell ref="AY17:BG17"/>
    <mergeCell ref="BH17:BR17"/>
    <mergeCell ref="BS17:CA17"/>
    <mergeCell ref="FP16:FV16"/>
    <mergeCell ref="FW16:GH16"/>
    <mergeCell ref="A16:E16"/>
    <mergeCell ref="F16:AM16"/>
    <mergeCell ref="AN16:AX16"/>
    <mergeCell ref="AY16:BG16"/>
    <mergeCell ref="BH16:BR16"/>
    <mergeCell ref="BS16:CA16"/>
    <mergeCell ref="CB16:CL16"/>
    <mergeCell ref="CM16:CU16"/>
    <mergeCell ref="CV16:DF16"/>
    <mergeCell ref="EA18:EI18"/>
    <mergeCell ref="EJ18:ET18"/>
    <mergeCell ref="GU17:HC17"/>
    <mergeCell ref="HD17:HN17"/>
    <mergeCell ref="HO17:IB17"/>
    <mergeCell ref="A18:E18"/>
    <mergeCell ref="F18:AM18"/>
    <mergeCell ref="AN18:AX18"/>
    <mergeCell ref="AY18:BG18"/>
    <mergeCell ref="BH18:BR18"/>
    <mergeCell ref="BS18:CA18"/>
    <mergeCell ref="CB18:CL18"/>
    <mergeCell ref="EJ17:ET17"/>
    <mergeCell ref="EU17:FF17"/>
    <mergeCell ref="FG17:FO17"/>
    <mergeCell ref="FP17:FV17"/>
    <mergeCell ref="FW17:GH17"/>
    <mergeCell ref="GI17:GT17"/>
    <mergeCell ref="CB17:CL17"/>
    <mergeCell ref="CM17:CU17"/>
    <mergeCell ref="CV17:DF17"/>
    <mergeCell ref="DG17:DO17"/>
    <mergeCell ref="DP17:DZ17"/>
    <mergeCell ref="EA17:EI17"/>
    <mergeCell ref="DP19:DZ19"/>
    <mergeCell ref="EA19:EI19"/>
    <mergeCell ref="EJ19:ET19"/>
    <mergeCell ref="EU19:FF19"/>
    <mergeCell ref="HD18:HN18"/>
    <mergeCell ref="HO18:IB18"/>
    <mergeCell ref="A19:E19"/>
    <mergeCell ref="F19:AM19"/>
    <mergeCell ref="AN19:AX19"/>
    <mergeCell ref="AY19:BG19"/>
    <mergeCell ref="BH19:BR19"/>
    <mergeCell ref="BS19:CA19"/>
    <mergeCell ref="CB19:CL19"/>
    <mergeCell ref="CM19:CU19"/>
    <mergeCell ref="EU18:FF18"/>
    <mergeCell ref="FG18:FO18"/>
    <mergeCell ref="FP18:FV18"/>
    <mergeCell ref="FW18:GH18"/>
    <mergeCell ref="GI18:GT18"/>
    <mergeCell ref="GU18:HC18"/>
    <mergeCell ref="CM18:CU18"/>
    <mergeCell ref="CV18:DF18"/>
    <mergeCell ref="DG18:DO18"/>
    <mergeCell ref="DP18:DZ18"/>
    <mergeCell ref="DG21:DO21"/>
    <mergeCell ref="DP21:DZ21"/>
    <mergeCell ref="EA21:EI21"/>
    <mergeCell ref="EJ21:ET21"/>
    <mergeCell ref="EU21:FF21"/>
    <mergeCell ref="FG21:FO21"/>
    <mergeCell ref="HO19:IB19"/>
    <mergeCell ref="A21:E21"/>
    <mergeCell ref="F21:AM21"/>
    <mergeCell ref="AN21:AX21"/>
    <mergeCell ref="AY21:BG21"/>
    <mergeCell ref="BH21:BR21"/>
    <mergeCell ref="BS21:CA21"/>
    <mergeCell ref="CB21:CL21"/>
    <mergeCell ref="CM21:CU21"/>
    <mergeCell ref="CV21:DF21"/>
    <mergeCell ref="FG19:FO19"/>
    <mergeCell ref="FP19:FV19"/>
    <mergeCell ref="FW19:GH19"/>
    <mergeCell ref="GI19:GT19"/>
    <mergeCell ref="GU19:HC19"/>
    <mergeCell ref="HD19:HN19"/>
    <mergeCell ref="CV19:DF19"/>
    <mergeCell ref="DG19:DO19"/>
    <mergeCell ref="FP21:FV21"/>
    <mergeCell ref="FW21:GH21"/>
    <mergeCell ref="GI21:GT21"/>
    <mergeCell ref="GU21:HC21"/>
    <mergeCell ref="HD21:HN21"/>
    <mergeCell ref="GU22:HC22"/>
    <mergeCell ref="HD22:HN22"/>
    <mergeCell ref="FG22:FO22"/>
    <mergeCell ref="FP22:FV22"/>
    <mergeCell ref="FW22:GH22"/>
    <mergeCell ref="GI22:GT22"/>
    <mergeCell ref="EJ22:ET22"/>
    <mergeCell ref="EU22:FF22"/>
    <mergeCell ref="CB22:CL22"/>
    <mergeCell ref="CM22:CU22"/>
    <mergeCell ref="CV22:DF22"/>
    <mergeCell ref="DG22:DO22"/>
    <mergeCell ref="DP22:DZ22"/>
    <mergeCell ref="EA22:EI22"/>
    <mergeCell ref="A22:E22"/>
    <mergeCell ref="F22:AM22"/>
    <mergeCell ref="AN22:AX22"/>
    <mergeCell ref="AY22:BG22"/>
    <mergeCell ref="BH22:BR22"/>
    <mergeCell ref="BS22:CA22"/>
    <mergeCell ref="A24:E24"/>
    <mergeCell ref="F24:AM24"/>
    <mergeCell ref="AN24:AX24"/>
    <mergeCell ref="AY24:BG24"/>
    <mergeCell ref="BH24:BR24"/>
    <mergeCell ref="BS24:CA24"/>
    <mergeCell ref="CB24:CL24"/>
    <mergeCell ref="CM24:CU24"/>
    <mergeCell ref="EU23:FF23"/>
    <mergeCell ref="A23:E23"/>
    <mergeCell ref="F23:AM23"/>
    <mergeCell ref="AN23:AX23"/>
    <mergeCell ref="AY23:BG23"/>
    <mergeCell ref="BH23:BR23"/>
    <mergeCell ref="BS23:CA23"/>
    <mergeCell ref="CB23:CL23"/>
    <mergeCell ref="FG23:FO23"/>
    <mergeCell ref="FP23:FV23"/>
    <mergeCell ref="FW23:GH23"/>
    <mergeCell ref="GI23:GT23"/>
    <mergeCell ref="GU23:HC23"/>
    <mergeCell ref="CM23:CU23"/>
    <mergeCell ref="CV23:DF23"/>
    <mergeCell ref="DG23:DO23"/>
    <mergeCell ref="DP23:DZ23"/>
    <mergeCell ref="EA23:EI23"/>
    <mergeCell ref="EJ23:ET23"/>
    <mergeCell ref="FG24:FO24"/>
    <mergeCell ref="FP24:FV24"/>
    <mergeCell ref="FW24:GH24"/>
    <mergeCell ref="GI24:GT24"/>
    <mergeCell ref="GU24:HC24"/>
    <mergeCell ref="HD24:HN24"/>
    <mergeCell ref="CV24:DF24"/>
    <mergeCell ref="DG24:DO24"/>
    <mergeCell ref="DP24:DZ24"/>
    <mergeCell ref="EA24:EI24"/>
    <mergeCell ref="EJ24:ET24"/>
    <mergeCell ref="EU24:FF24"/>
    <mergeCell ref="DG25:DO25"/>
    <mergeCell ref="DP25:DZ25"/>
    <mergeCell ref="EA25:EI25"/>
    <mergeCell ref="EJ25:ET25"/>
    <mergeCell ref="EU25:FF25"/>
    <mergeCell ref="FG25:FO25"/>
    <mergeCell ref="A26:E26"/>
    <mergeCell ref="F26:AM26"/>
    <mergeCell ref="AN26:AX26"/>
    <mergeCell ref="AY26:BG26"/>
    <mergeCell ref="BH26:BR26"/>
    <mergeCell ref="BS26:CA26"/>
    <mergeCell ref="DG26:DO26"/>
    <mergeCell ref="DP26:DZ26"/>
    <mergeCell ref="EA26:EI26"/>
    <mergeCell ref="A25:E25"/>
    <mergeCell ref="F25:AM25"/>
    <mergeCell ref="AN25:AX25"/>
    <mergeCell ref="AY25:BG25"/>
    <mergeCell ref="BH25:BR25"/>
    <mergeCell ref="BS25:CA25"/>
    <mergeCell ref="CB25:CL25"/>
    <mergeCell ref="CM25:CU25"/>
    <mergeCell ref="CV25:DF25"/>
    <mergeCell ref="FP25:FV25"/>
    <mergeCell ref="FW25:GH25"/>
    <mergeCell ref="GI25:GT25"/>
    <mergeCell ref="EA27:EI27"/>
    <mergeCell ref="EJ27:ET27"/>
    <mergeCell ref="GU26:HC26"/>
    <mergeCell ref="HD26:HN26"/>
    <mergeCell ref="HO26:IB26"/>
    <mergeCell ref="A27:E27"/>
    <mergeCell ref="F27:AM27"/>
    <mergeCell ref="AN27:AX27"/>
    <mergeCell ref="AY27:BG27"/>
    <mergeCell ref="BH27:BR27"/>
    <mergeCell ref="BS27:CA27"/>
    <mergeCell ref="CB27:CL27"/>
    <mergeCell ref="EJ26:ET26"/>
    <mergeCell ref="EU26:FF26"/>
    <mergeCell ref="FG26:FO26"/>
    <mergeCell ref="FP26:FV26"/>
    <mergeCell ref="FW26:GH26"/>
    <mergeCell ref="GI26:GT26"/>
    <mergeCell ref="CB26:CL26"/>
    <mergeCell ref="CM26:CU26"/>
    <mergeCell ref="CV26:DF26"/>
    <mergeCell ref="HD27:HN27"/>
    <mergeCell ref="HO27:IB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EU27:FF27"/>
    <mergeCell ref="FG27:FO27"/>
    <mergeCell ref="FP27:FV27"/>
    <mergeCell ref="FW27:GH27"/>
    <mergeCell ref="GI27:GT27"/>
    <mergeCell ref="GU27:HC27"/>
    <mergeCell ref="CM27:CU27"/>
    <mergeCell ref="CV27:DF27"/>
    <mergeCell ref="DG27:DO27"/>
    <mergeCell ref="DP27:DZ27"/>
    <mergeCell ref="HO28:IB28"/>
    <mergeCell ref="FP28:FV28"/>
    <mergeCell ref="FW28:GH28"/>
    <mergeCell ref="GI28:GT28"/>
    <mergeCell ref="A29:E29"/>
    <mergeCell ref="F29:AM29"/>
    <mergeCell ref="AN29:AX29"/>
    <mergeCell ref="AY29:BG29"/>
    <mergeCell ref="BH29:BR29"/>
    <mergeCell ref="BS29:CA29"/>
    <mergeCell ref="CB29:CL29"/>
    <mergeCell ref="CM29:CU29"/>
    <mergeCell ref="FG28:FO28"/>
    <mergeCell ref="GU28:HC28"/>
    <mergeCell ref="CV28:DF28"/>
    <mergeCell ref="DG28:DO28"/>
    <mergeCell ref="DP28:DZ28"/>
    <mergeCell ref="EA28:EI28"/>
    <mergeCell ref="EJ28:ET28"/>
    <mergeCell ref="EU28:FF28"/>
    <mergeCell ref="HO29:IB29"/>
    <mergeCell ref="FG29:FO29"/>
    <mergeCell ref="FP29:FV29"/>
    <mergeCell ref="FW29:GH29"/>
    <mergeCell ref="GI29:GT29"/>
    <mergeCell ref="GU29:HC29"/>
    <mergeCell ref="HD29:HN29"/>
    <mergeCell ref="CV29:DF29"/>
    <mergeCell ref="DG29:DO29"/>
    <mergeCell ref="DP29:DZ29"/>
    <mergeCell ref="EA29:EI29"/>
    <mergeCell ref="EJ29:ET29"/>
    <mergeCell ref="EU29:FF29"/>
    <mergeCell ref="A30:E30"/>
    <mergeCell ref="F30:AM30"/>
    <mergeCell ref="AN30:AX30"/>
    <mergeCell ref="AY30:BG30"/>
    <mergeCell ref="BH30:BR30"/>
    <mergeCell ref="BS30:CA30"/>
    <mergeCell ref="CB30:CL30"/>
    <mergeCell ref="CM30:CU30"/>
    <mergeCell ref="CV30:DF30"/>
    <mergeCell ref="AN31:AX31"/>
    <mergeCell ref="AY31:BG31"/>
    <mergeCell ref="BH31:BR31"/>
    <mergeCell ref="BS31:CA31"/>
    <mergeCell ref="FP30:FV30"/>
    <mergeCell ref="FW30:GH30"/>
    <mergeCell ref="GI30:GT30"/>
    <mergeCell ref="GU30:HC30"/>
    <mergeCell ref="DG30:DO30"/>
    <mergeCell ref="DP30:DZ30"/>
    <mergeCell ref="EA30:EI30"/>
    <mergeCell ref="EJ30:ET30"/>
    <mergeCell ref="EU30:FF30"/>
    <mergeCell ref="FG30:FO30"/>
    <mergeCell ref="GU31:HC31"/>
    <mergeCell ref="HO31:IB31"/>
    <mergeCell ref="A32:E32"/>
    <mergeCell ref="F32:AM32"/>
    <mergeCell ref="AN32:AX32"/>
    <mergeCell ref="AY32:BG32"/>
    <mergeCell ref="BH32:BR32"/>
    <mergeCell ref="BS32:CA32"/>
    <mergeCell ref="EJ31:ET31"/>
    <mergeCell ref="EU31:FF31"/>
    <mergeCell ref="FG31:FO31"/>
    <mergeCell ref="FP31:FV31"/>
    <mergeCell ref="FW31:GH31"/>
    <mergeCell ref="GI31:GT31"/>
    <mergeCell ref="CB31:CL31"/>
    <mergeCell ref="CM31:CU31"/>
    <mergeCell ref="CV31:DF31"/>
    <mergeCell ref="DG31:DO31"/>
    <mergeCell ref="DP31:DZ31"/>
    <mergeCell ref="EA31:EI31"/>
    <mergeCell ref="A31:E31"/>
    <mergeCell ref="GU32:HC32"/>
    <mergeCell ref="HD32:HN32"/>
    <mergeCell ref="F31:AM31"/>
    <mergeCell ref="HO32:IB32"/>
    <mergeCell ref="EJ32:ET32"/>
    <mergeCell ref="EU32:FF32"/>
    <mergeCell ref="FG32:FO32"/>
    <mergeCell ref="FP32:FV32"/>
    <mergeCell ref="FW32:GH32"/>
    <mergeCell ref="GI32:GT32"/>
    <mergeCell ref="CB32:CL32"/>
    <mergeCell ref="CM32:CU32"/>
    <mergeCell ref="CV32:DF32"/>
    <mergeCell ref="DG32:DO32"/>
    <mergeCell ref="DP32:DZ32"/>
    <mergeCell ref="EA32:EI32"/>
    <mergeCell ref="AN33:AX33"/>
    <mergeCell ref="AY33:BG33"/>
    <mergeCell ref="BH33:BR33"/>
    <mergeCell ref="BS33:CA33"/>
    <mergeCell ref="A34:E34"/>
    <mergeCell ref="F34:AM34"/>
    <mergeCell ref="AN34:AX34"/>
    <mergeCell ref="AY34:BG34"/>
    <mergeCell ref="BH34:BR34"/>
    <mergeCell ref="BS34:CA34"/>
    <mergeCell ref="A33:E33"/>
    <mergeCell ref="F33:AM33"/>
    <mergeCell ref="CB34:CL34"/>
    <mergeCell ref="EJ33:ET33"/>
    <mergeCell ref="EU33:FF33"/>
    <mergeCell ref="CB33:CL33"/>
    <mergeCell ref="CM33:CU33"/>
    <mergeCell ref="CV33:DF33"/>
    <mergeCell ref="DG33:DO33"/>
    <mergeCell ref="DP33:DZ33"/>
    <mergeCell ref="EA33:EI33"/>
    <mergeCell ref="CM34:CU34"/>
    <mergeCell ref="CV34:DF34"/>
    <mergeCell ref="DG34:DO34"/>
    <mergeCell ref="DP34:DZ34"/>
    <mergeCell ref="EA34:EI34"/>
    <mergeCell ref="EJ34:ET34"/>
    <mergeCell ref="GU33:HC33"/>
    <mergeCell ref="HD33:HN33"/>
    <mergeCell ref="HO33:IB33"/>
    <mergeCell ref="FG33:FO33"/>
    <mergeCell ref="FP33:FV33"/>
    <mergeCell ref="FW33:GH33"/>
    <mergeCell ref="GI33:GT33"/>
    <mergeCell ref="HO35:IB35"/>
    <mergeCell ref="DG35:DO35"/>
    <mergeCell ref="DP35:DZ35"/>
    <mergeCell ref="EA35:EI35"/>
    <mergeCell ref="EJ35:ET35"/>
    <mergeCell ref="EU35:FF35"/>
    <mergeCell ref="FG35:FO35"/>
    <mergeCell ref="HD34:HN34"/>
    <mergeCell ref="HO34:IB34"/>
    <mergeCell ref="EU34:FF34"/>
    <mergeCell ref="FG34:FO34"/>
    <mergeCell ref="FP34:FV34"/>
    <mergeCell ref="FW34:GH34"/>
    <mergeCell ref="GI34:GT34"/>
    <mergeCell ref="GU34:HC34"/>
    <mergeCell ref="FP35:FV35"/>
    <mergeCell ref="FW35:GH35"/>
    <mergeCell ref="GI35:GT35"/>
    <mergeCell ref="GU35:HC35"/>
    <mergeCell ref="HD35:HN35"/>
    <mergeCell ref="GU36:HC36"/>
    <mergeCell ref="HD36:HN36"/>
    <mergeCell ref="A35:AM35"/>
    <mergeCell ref="AN35:AX35"/>
    <mergeCell ref="AY35:BG35"/>
    <mergeCell ref="BH35:BR35"/>
    <mergeCell ref="BS35:CA35"/>
    <mergeCell ref="CB35:CL35"/>
    <mergeCell ref="CM35:CU35"/>
    <mergeCell ref="CV35:DF35"/>
    <mergeCell ref="DG36:DO36"/>
    <mergeCell ref="DP36:DZ36"/>
    <mergeCell ref="EA36:EI36"/>
    <mergeCell ref="A36:E36"/>
    <mergeCell ref="F36:AM36"/>
    <mergeCell ref="EJ36:ET36"/>
    <mergeCell ref="EU36:FF36"/>
    <mergeCell ref="CB36:CL36"/>
    <mergeCell ref="CM36:CU36"/>
    <mergeCell ref="CV36:DF36"/>
    <mergeCell ref="HD37:HN37"/>
    <mergeCell ref="HO37:IB37"/>
    <mergeCell ref="AN36:AX36"/>
    <mergeCell ref="AY36:BG36"/>
    <mergeCell ref="BH36:BR36"/>
    <mergeCell ref="BS36:CA36"/>
    <mergeCell ref="AN38:AX38"/>
    <mergeCell ref="AY38:BG38"/>
    <mergeCell ref="BH38:BR38"/>
    <mergeCell ref="BS38:CA38"/>
    <mergeCell ref="CB38:CL38"/>
    <mergeCell ref="CM38:CU38"/>
    <mergeCell ref="EU37:FF37"/>
    <mergeCell ref="HO36:IB36"/>
    <mergeCell ref="FG36:FO36"/>
    <mergeCell ref="FP36:FV36"/>
    <mergeCell ref="FW36:GH36"/>
    <mergeCell ref="GI36:GT36"/>
    <mergeCell ref="FG37:FO37"/>
    <mergeCell ref="FP37:FV37"/>
    <mergeCell ref="FW37:GH37"/>
    <mergeCell ref="GI37:GT37"/>
    <mergeCell ref="GU37:HC37"/>
    <mergeCell ref="HO38:IB38"/>
    <mergeCell ref="CM37:CU37"/>
    <mergeCell ref="CV37:DF37"/>
    <mergeCell ref="DG37:DO37"/>
    <mergeCell ref="DP37:DZ37"/>
    <mergeCell ref="EA37:EI37"/>
    <mergeCell ref="EJ37:ET37"/>
    <mergeCell ref="A38:E38"/>
    <mergeCell ref="F38:AM38"/>
    <mergeCell ref="A37:E37"/>
    <mergeCell ref="F37:AM37"/>
    <mergeCell ref="AN37:AX37"/>
    <mergeCell ref="AY37:BG37"/>
    <mergeCell ref="BH37:BR37"/>
    <mergeCell ref="BS37:CA37"/>
    <mergeCell ref="CB37:CL37"/>
    <mergeCell ref="A47:CU47"/>
    <mergeCell ref="FP39:FV39"/>
    <mergeCell ref="FW39:GH39"/>
    <mergeCell ref="GI39:GT39"/>
    <mergeCell ref="GU39:HC39"/>
    <mergeCell ref="HD39:HN39"/>
    <mergeCell ref="HO39:IB39"/>
    <mergeCell ref="DG39:DO39"/>
    <mergeCell ref="DP39:DZ39"/>
    <mergeCell ref="EA39:EI39"/>
    <mergeCell ref="EJ39:ET39"/>
    <mergeCell ref="EU39:FF39"/>
    <mergeCell ref="FG39:FO39"/>
    <mergeCell ref="A39:E39"/>
    <mergeCell ref="F39:AM39"/>
    <mergeCell ref="AN39:AX39"/>
    <mergeCell ref="AY39:BG39"/>
    <mergeCell ref="BH39:BR39"/>
    <mergeCell ref="BS39:CA39"/>
    <mergeCell ref="CB39:CL39"/>
    <mergeCell ref="CM39:CU39"/>
    <mergeCell ref="CV39:DF39"/>
    <mergeCell ref="FG38:FO38"/>
    <mergeCell ref="FP38:FV38"/>
    <mergeCell ref="FW38:GH38"/>
    <mergeCell ref="GI38:GT38"/>
    <mergeCell ref="GU38:HC38"/>
    <mergeCell ref="HD38:HN38"/>
    <mergeCell ref="CV38:DF38"/>
    <mergeCell ref="DG38:DO38"/>
    <mergeCell ref="DP38:DZ38"/>
    <mergeCell ref="EA38:EI38"/>
    <mergeCell ref="EJ38:ET38"/>
    <mergeCell ref="EU38:FF38"/>
    <mergeCell ref="A20:E20"/>
    <mergeCell ref="F20:AM20"/>
    <mergeCell ref="AN20:AX20"/>
    <mergeCell ref="AY20:BG20"/>
    <mergeCell ref="BH20:BR20"/>
    <mergeCell ref="BS20:CA20"/>
    <mergeCell ref="CB20:CL20"/>
    <mergeCell ref="CM20:CU20"/>
    <mergeCell ref="CV20:DF20"/>
    <mergeCell ref="DG20:DO20"/>
    <mergeCell ref="DP20:DZ20"/>
    <mergeCell ref="EA20:EI20"/>
    <mergeCell ref="EJ20:ET20"/>
    <mergeCell ref="EU20:FF20"/>
    <mergeCell ref="FG20:FO20"/>
    <mergeCell ref="FP20:FV20"/>
    <mergeCell ref="FW20:GH20"/>
    <mergeCell ref="GI20:GT20"/>
  </mergeCells>
  <printOptions/>
  <pageMargins left="0.5905511811023623" right="0.4724409448818898" top="0.7874015748031497" bottom="0.3937007874015748" header="0.1968503937007874" footer="0.1968503937007874"/>
  <pageSetup fitToHeight="9" fitToWidth="1"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5" zoomScaleSheetLayoutView="75" zoomScalePageLayoutView="0" workbookViewId="0" topLeftCell="A35">
      <selection activeCell="M39" sqref="M39"/>
    </sheetView>
  </sheetViews>
  <sheetFormatPr defaultColWidth="10.28125" defaultRowHeight="15"/>
  <cols>
    <col min="1" max="1" width="5.421875" style="17" customWidth="1"/>
    <col min="2" max="4" width="10.28125" style="17" customWidth="1"/>
    <col min="5" max="5" width="21.7109375" style="17" customWidth="1"/>
    <col min="6" max="6" width="27.00390625" style="17" customWidth="1"/>
    <col min="7" max="7" width="11.8515625" style="17" customWidth="1"/>
    <col min="8" max="8" width="12.57421875" style="17" customWidth="1"/>
    <col min="9" max="9" width="13.140625" style="17" customWidth="1"/>
    <col min="10" max="10" width="11.00390625" style="17" customWidth="1"/>
    <col min="11" max="11" width="13.140625" style="17" customWidth="1"/>
    <col min="12" max="12" width="7.28125" style="17" customWidth="1"/>
    <col min="13" max="13" width="10.28125" style="17" customWidth="1"/>
    <col min="14" max="14" width="25.00390625" style="17" customWidth="1"/>
    <col min="15" max="15" width="27.57421875" style="17" customWidth="1"/>
    <col min="16" max="16384" width="10.28125" style="17" customWidth="1"/>
  </cols>
  <sheetData>
    <row r="1" ht="15.75">
      <c r="O1" s="16" t="s">
        <v>53</v>
      </c>
    </row>
    <row r="2" ht="15.75">
      <c r="O2" s="16" t="s">
        <v>54</v>
      </c>
    </row>
    <row r="3" ht="15.75">
      <c r="O3" s="16" t="s">
        <v>55</v>
      </c>
    </row>
    <row r="7" spans="5:15" ht="15.75">
      <c r="E7" s="18"/>
      <c r="F7" s="18"/>
      <c r="G7" s="18"/>
      <c r="H7" s="18"/>
      <c r="I7" s="18"/>
      <c r="J7" s="18"/>
      <c r="K7" s="18"/>
      <c r="M7" s="18"/>
      <c r="N7" s="18"/>
      <c r="O7" s="16" t="s">
        <v>56</v>
      </c>
    </row>
    <row r="8" spans="5:15" ht="15.75">
      <c r="E8" s="18"/>
      <c r="F8" s="18"/>
      <c r="G8" s="18"/>
      <c r="H8" s="18"/>
      <c r="I8" s="784"/>
      <c r="J8" s="784"/>
      <c r="K8" s="784"/>
      <c r="L8" s="784"/>
      <c r="M8" s="784"/>
      <c r="N8" s="784"/>
      <c r="O8" s="784"/>
    </row>
    <row r="9" spans="5:15" ht="15.75">
      <c r="E9" s="18"/>
      <c r="F9" s="18"/>
      <c r="G9" s="18"/>
      <c r="H9" s="18"/>
      <c r="I9" s="18"/>
      <c r="J9" s="18"/>
      <c r="K9" s="18"/>
      <c r="M9" s="18"/>
      <c r="N9" s="784" t="s">
        <v>1</v>
      </c>
      <c r="O9" s="784"/>
    </row>
    <row r="10" spans="5:15" ht="15.75">
      <c r="E10" s="18"/>
      <c r="F10" s="18"/>
      <c r="G10" s="18"/>
      <c r="H10" s="18"/>
      <c r="I10" s="18"/>
      <c r="J10" s="18"/>
      <c r="K10" s="18"/>
      <c r="M10" s="18"/>
      <c r="N10" s="784" t="s">
        <v>2</v>
      </c>
      <c r="O10" s="784"/>
    </row>
    <row r="14" spans="14:15" ht="15.75">
      <c r="N14" s="785" t="s">
        <v>58</v>
      </c>
      <c r="O14" s="785"/>
    </row>
    <row r="15" spans="14:15" ht="15.75">
      <c r="N15" s="18"/>
      <c r="O15" s="16" t="s">
        <v>59</v>
      </c>
    </row>
    <row r="16" ht="15.75">
      <c r="O16" s="16" t="s">
        <v>6</v>
      </c>
    </row>
    <row r="18" spans="1:15" ht="15.75">
      <c r="A18" s="786" t="s">
        <v>537</v>
      </c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19"/>
    </row>
    <row r="19" spans="1:15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30" customHeight="1">
      <c r="A20" s="756" t="s">
        <v>538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21"/>
    </row>
    <row r="21" spans="1:15" ht="15.75" customHeight="1">
      <c r="A21" s="756" t="s">
        <v>60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21"/>
    </row>
    <row r="22" spans="1:15" ht="15.75">
      <c r="A22" s="757" t="s">
        <v>61</v>
      </c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21"/>
    </row>
    <row r="23" spans="1:15" ht="15.75">
      <c r="A23" s="787" t="s">
        <v>62</v>
      </c>
      <c r="B23" s="787"/>
      <c r="C23" s="787"/>
      <c r="D23" s="787"/>
      <c r="E23" s="787"/>
      <c r="F23" s="787"/>
      <c r="G23" s="787"/>
      <c r="H23" s="787"/>
      <c r="I23" s="787"/>
      <c r="J23" s="787"/>
      <c r="K23" s="787"/>
      <c r="L23" s="787"/>
      <c r="M23" s="787"/>
      <c r="N23" s="787"/>
      <c r="O23" s="22"/>
    </row>
    <row r="24" spans="1:15" ht="15.75">
      <c r="A24" s="787" t="s">
        <v>63</v>
      </c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22"/>
    </row>
    <row r="25" spans="1:15" ht="15.75">
      <c r="A25" s="788"/>
      <c r="B25" s="787"/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22"/>
    </row>
    <row r="26" spans="1:15" ht="15.75">
      <c r="A26" s="22"/>
      <c r="B26" s="22"/>
      <c r="C26" s="22"/>
      <c r="D26" s="22"/>
      <c r="E26" s="22"/>
      <c r="F26" s="22"/>
      <c r="G26" s="22"/>
      <c r="H26" s="22"/>
      <c r="I26" s="85"/>
      <c r="J26" s="85"/>
      <c r="K26" s="85"/>
      <c r="L26" s="22"/>
      <c r="M26" s="22"/>
      <c r="N26" s="22"/>
      <c r="O26" s="22"/>
    </row>
    <row r="27" spans="1:15" ht="0.75" customHeight="1">
      <c r="A27" s="756" t="s">
        <v>544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</row>
    <row r="28" spans="1:15" ht="33.75" customHeight="1">
      <c r="A28" s="756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</row>
    <row r="29" spans="1:15" ht="15.75" customHeight="1">
      <c r="A29" s="756" t="s">
        <v>545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</row>
    <row r="30" spans="1:15" ht="21" customHeight="1">
      <c r="A30" s="756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</row>
    <row r="31" spans="1:15" ht="15.75">
      <c r="A31" s="21"/>
      <c r="B31" s="21"/>
      <c r="C31" s="21"/>
      <c r="D31" s="21"/>
      <c r="E31" s="21"/>
      <c r="F31" s="21"/>
      <c r="G31" s="21"/>
      <c r="H31" s="21"/>
      <c r="I31" s="84"/>
      <c r="J31" s="84"/>
      <c r="K31" s="84"/>
      <c r="L31" s="21"/>
      <c r="M31" s="21"/>
      <c r="N31" s="21"/>
      <c r="O31" s="21"/>
    </row>
    <row r="32" spans="1:15" ht="15.75">
      <c r="A32" s="756" t="s">
        <v>64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21"/>
    </row>
    <row r="33" spans="1:15" ht="15.75">
      <c r="A33" s="757"/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21"/>
    </row>
    <row r="35" spans="1:15" ht="70.5" customHeight="1">
      <c r="A35" s="758" t="s">
        <v>65</v>
      </c>
      <c r="B35" s="760" t="s">
        <v>66</v>
      </c>
      <c r="C35" s="761"/>
      <c r="D35" s="761"/>
      <c r="E35" s="762"/>
      <c r="F35" s="766" t="s">
        <v>67</v>
      </c>
      <c r="G35" s="23" t="s">
        <v>68</v>
      </c>
      <c r="H35" s="23" t="s">
        <v>69</v>
      </c>
      <c r="I35" s="307" t="s">
        <v>539</v>
      </c>
      <c r="J35" s="307" t="s">
        <v>448</v>
      </c>
      <c r="K35" s="308" t="s">
        <v>449</v>
      </c>
      <c r="L35" s="768" t="s">
        <v>70</v>
      </c>
      <c r="M35" s="769"/>
      <c r="N35" s="772" t="s">
        <v>71</v>
      </c>
      <c r="O35" s="772"/>
    </row>
    <row r="36" spans="1:15" ht="22.5" customHeight="1">
      <c r="A36" s="759"/>
      <c r="B36" s="763"/>
      <c r="C36" s="764"/>
      <c r="D36" s="764"/>
      <c r="E36" s="765"/>
      <c r="F36" s="767"/>
      <c r="G36" s="773" t="s">
        <v>72</v>
      </c>
      <c r="H36" s="774"/>
      <c r="I36" s="86" t="s">
        <v>434</v>
      </c>
      <c r="J36" s="86" t="s">
        <v>434</v>
      </c>
      <c r="K36" s="86" t="s">
        <v>434</v>
      </c>
      <c r="L36" s="770"/>
      <c r="M36" s="771"/>
      <c r="N36" s="772"/>
      <c r="O36" s="772"/>
    </row>
    <row r="37" spans="1:15" ht="45.75" customHeight="1">
      <c r="A37" s="24">
        <v>1</v>
      </c>
      <c r="B37" s="779" t="s">
        <v>460</v>
      </c>
      <c r="C37" s="780"/>
      <c r="D37" s="780"/>
      <c r="E37" s="781"/>
      <c r="F37" s="57" t="s">
        <v>74</v>
      </c>
      <c r="G37" s="13">
        <v>203.02</v>
      </c>
      <c r="H37" s="25">
        <v>166.771</v>
      </c>
      <c r="I37" s="26" t="s">
        <v>436</v>
      </c>
      <c r="J37" s="66">
        <f>85.756-1.5</f>
        <v>84.256</v>
      </c>
      <c r="K37" s="66">
        <f>J37/1.18</f>
        <v>71.40338983050847</v>
      </c>
      <c r="L37" s="777" t="s">
        <v>450</v>
      </c>
      <c r="M37" s="778"/>
      <c r="N37" s="775" t="s">
        <v>224</v>
      </c>
      <c r="O37" s="776"/>
    </row>
    <row r="38" spans="1:15" ht="66" customHeight="1">
      <c r="A38" s="24">
        <v>2</v>
      </c>
      <c r="B38" s="779" t="s">
        <v>546</v>
      </c>
      <c r="C38" s="782"/>
      <c r="D38" s="782"/>
      <c r="E38" s="783"/>
      <c r="F38" s="309" t="s">
        <v>547</v>
      </c>
      <c r="G38" s="13">
        <v>1.8</v>
      </c>
      <c r="H38" s="27"/>
      <c r="I38" s="29"/>
      <c r="J38" s="28">
        <v>1.8</v>
      </c>
      <c r="K38" s="28">
        <f>J38/1.18</f>
        <v>1.5254237288135595</v>
      </c>
      <c r="L38" s="24">
        <v>2018</v>
      </c>
      <c r="M38" s="24">
        <v>2018</v>
      </c>
      <c r="N38" s="775" t="s">
        <v>247</v>
      </c>
      <c r="O38" s="776"/>
    </row>
    <row r="39" spans="1:15" ht="103.5" customHeight="1">
      <c r="A39" s="24">
        <v>3</v>
      </c>
      <c r="B39" s="779" t="s">
        <v>529</v>
      </c>
      <c r="C39" s="782"/>
      <c r="D39" s="782"/>
      <c r="E39" s="783"/>
      <c r="F39" s="305" t="s">
        <v>530</v>
      </c>
      <c r="G39" s="13">
        <v>1.5</v>
      </c>
      <c r="H39" s="27"/>
      <c r="I39" s="28"/>
      <c r="J39" s="28">
        <v>1.5</v>
      </c>
      <c r="K39" s="28">
        <f>J39/1.18</f>
        <v>1.2711864406779663</v>
      </c>
      <c r="L39" s="24">
        <v>2018</v>
      </c>
      <c r="M39" s="24">
        <v>2018</v>
      </c>
      <c r="N39" s="773" t="s">
        <v>229</v>
      </c>
      <c r="O39" s="774"/>
    </row>
    <row r="40" spans="1:15" ht="117" customHeight="1">
      <c r="A40" s="24">
        <v>4</v>
      </c>
      <c r="B40" s="779" t="s">
        <v>528</v>
      </c>
      <c r="C40" s="782"/>
      <c r="D40" s="782"/>
      <c r="E40" s="783"/>
      <c r="F40" s="57" t="s">
        <v>228</v>
      </c>
      <c r="G40" s="13">
        <f>24.662</f>
        <v>24.662</v>
      </c>
      <c r="H40" s="27"/>
      <c r="I40" s="65" t="s">
        <v>39</v>
      </c>
      <c r="J40" s="65">
        <f>G40</f>
        <v>24.662</v>
      </c>
      <c r="K40" s="65">
        <f>G40/1.18</f>
        <v>20.9</v>
      </c>
      <c r="L40" s="24">
        <v>2018</v>
      </c>
      <c r="M40" s="24">
        <v>2018</v>
      </c>
      <c r="N40" s="772" t="s">
        <v>229</v>
      </c>
      <c r="O40" s="772"/>
    </row>
    <row r="41" spans="1:15" ht="15.75" customHeight="1">
      <c r="A41" s="756" t="s">
        <v>75</v>
      </c>
      <c r="B41" s="756"/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</row>
    <row r="42" spans="1:15" ht="15.75">
      <c r="A42" s="756"/>
      <c r="B42" s="756"/>
      <c r="C42" s="756"/>
      <c r="D42" s="756"/>
      <c r="E42" s="756"/>
      <c r="F42" s="756"/>
      <c r="G42" s="756"/>
      <c r="H42" s="756"/>
      <c r="I42" s="756"/>
      <c r="J42" s="756"/>
      <c r="K42" s="756"/>
      <c r="L42" s="756"/>
      <c r="M42" s="756"/>
      <c r="N42" s="756"/>
      <c r="O42" s="756"/>
    </row>
    <row r="43" spans="1:15" ht="15.75">
      <c r="A43" s="756"/>
      <c r="B43" s="756"/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</row>
    <row r="44" spans="1:15" ht="15.75">
      <c r="A44" s="756"/>
      <c r="B44" s="756"/>
      <c r="C44" s="756"/>
      <c r="D44" s="756"/>
      <c r="E44" s="756"/>
      <c r="F44" s="756"/>
      <c r="G44" s="756"/>
      <c r="H44" s="756"/>
      <c r="I44" s="756"/>
      <c r="J44" s="756"/>
      <c r="K44" s="756"/>
      <c r="L44" s="756"/>
      <c r="M44" s="756"/>
      <c r="N44" s="756"/>
      <c r="O44" s="756"/>
    </row>
    <row r="45" spans="1:15" ht="15.75">
      <c r="A45" s="21"/>
      <c r="B45" s="21"/>
      <c r="C45" s="21"/>
      <c r="D45" s="21"/>
      <c r="E45" s="21"/>
      <c r="F45" s="21"/>
      <c r="G45" s="21"/>
      <c r="H45" s="21"/>
      <c r="I45" s="84"/>
      <c r="J45" s="84"/>
      <c r="K45" s="84"/>
      <c r="L45" s="21"/>
      <c r="M45" s="21"/>
      <c r="N45" s="21"/>
      <c r="O45" s="21"/>
    </row>
    <row r="46" spans="1:15" ht="15.75">
      <c r="A46" s="21"/>
      <c r="B46" s="21"/>
      <c r="C46" s="21"/>
      <c r="D46" s="21"/>
      <c r="E46" s="21"/>
      <c r="F46" s="21"/>
      <c r="G46" s="21"/>
      <c r="H46" s="21"/>
      <c r="I46" s="84"/>
      <c r="J46" s="84"/>
      <c r="K46" s="84"/>
      <c r="L46" s="21"/>
      <c r="M46" s="21"/>
      <c r="N46" s="21"/>
      <c r="O46" s="21"/>
    </row>
    <row r="47" spans="1:17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Q47" s="18" t="s">
        <v>76</v>
      </c>
    </row>
    <row r="48" spans="1:15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>
      <c r="A49" s="756" t="s">
        <v>77</v>
      </c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21"/>
    </row>
    <row r="50" spans="1:15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N50" s="20"/>
      <c r="O50" s="20"/>
    </row>
  </sheetData>
  <sheetProtection/>
  <mergeCells count="31">
    <mergeCell ref="N39:O39"/>
    <mergeCell ref="B38:E38"/>
    <mergeCell ref="B40:E40"/>
    <mergeCell ref="A27:O28"/>
    <mergeCell ref="I8:O8"/>
    <mergeCell ref="N9:O9"/>
    <mergeCell ref="N10:O10"/>
    <mergeCell ref="N14:O14"/>
    <mergeCell ref="A18:N18"/>
    <mergeCell ref="A20:N20"/>
    <mergeCell ref="A21:N21"/>
    <mergeCell ref="A22:N22"/>
    <mergeCell ref="A23:N23"/>
    <mergeCell ref="A24:N24"/>
    <mergeCell ref="A25:N25"/>
    <mergeCell ref="A49:N49"/>
    <mergeCell ref="A41:O44"/>
    <mergeCell ref="A29:O30"/>
    <mergeCell ref="A32:N33"/>
    <mergeCell ref="A35:A36"/>
    <mergeCell ref="B35:E36"/>
    <mergeCell ref="F35:F36"/>
    <mergeCell ref="L35:M36"/>
    <mergeCell ref="N35:O36"/>
    <mergeCell ref="G36:H36"/>
    <mergeCell ref="N38:O38"/>
    <mergeCell ref="L37:M37"/>
    <mergeCell ref="N40:O40"/>
    <mergeCell ref="N37:O37"/>
    <mergeCell ref="B37:E37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9"/>
  <sheetViews>
    <sheetView view="pageBreakPreview" zoomScale="70" zoomScaleSheetLayoutView="70" zoomScalePageLayoutView="0" workbookViewId="0" topLeftCell="A1">
      <selection activeCell="EM13" sqref="EM13:EU16"/>
    </sheetView>
  </sheetViews>
  <sheetFormatPr defaultColWidth="0.85546875" defaultRowHeight="15"/>
  <cols>
    <col min="1" max="4" width="0.85546875" style="3" customWidth="1"/>
    <col min="5" max="16" width="3.28125" style="3" customWidth="1"/>
    <col min="17" max="18" width="0.85546875" style="3" customWidth="1"/>
    <col min="19" max="21" width="2.7109375" style="3" customWidth="1"/>
    <col min="22" max="28" width="0.85546875" style="3" customWidth="1"/>
    <col min="29" max="35" width="2.28125" style="3" customWidth="1"/>
    <col min="36" max="46" width="0.85546875" style="3" customWidth="1"/>
    <col min="47" max="47" width="3.421875" style="3" customWidth="1"/>
    <col min="48" max="63" width="0.85546875" style="3" customWidth="1"/>
    <col min="64" max="64" width="3.00390625" style="3" customWidth="1"/>
    <col min="65" max="128" width="0.85546875" style="3" customWidth="1"/>
    <col min="129" max="131" width="0.85546875" style="3" hidden="1" customWidth="1"/>
    <col min="132" max="135" width="0.85546875" style="3" customWidth="1"/>
    <col min="136" max="136" width="4.140625" style="3" customWidth="1"/>
    <col min="137" max="142" width="0.85546875" style="3" hidden="1" customWidth="1"/>
    <col min="143" max="168" width="0.85546875" style="3" customWidth="1"/>
    <col min="169" max="169" width="1.7109375" style="3" customWidth="1"/>
    <col min="170" max="179" width="0.85546875" style="3" customWidth="1"/>
    <col min="180" max="187" width="2.7109375" style="3" customWidth="1"/>
    <col min="188" max="188" width="4.57421875" style="3" customWidth="1"/>
    <col min="189" max="16384" width="0.85546875" style="3" customWidth="1"/>
  </cols>
  <sheetData>
    <row r="1" spans="220:242" s="1" customFormat="1" ht="29.25" customHeight="1">
      <c r="HL1" s="556" t="s">
        <v>127</v>
      </c>
      <c r="HM1" s="556"/>
      <c r="HN1" s="556"/>
      <c r="HO1" s="556"/>
      <c r="HP1" s="556"/>
      <c r="HQ1" s="556"/>
      <c r="HR1" s="556"/>
      <c r="HS1" s="556"/>
      <c r="HT1" s="556"/>
      <c r="HU1" s="556"/>
      <c r="HV1" s="556"/>
      <c r="HW1" s="556"/>
      <c r="HX1" s="556"/>
      <c r="HY1" s="556"/>
      <c r="HZ1" s="556"/>
      <c r="IA1" s="556"/>
      <c r="IB1" s="556"/>
      <c r="IC1" s="556"/>
      <c r="ID1" s="556"/>
      <c r="IE1" s="556"/>
      <c r="IF1" s="556"/>
      <c r="IG1" s="556"/>
      <c r="IH1" s="556"/>
    </row>
    <row r="2" spans="1:242" s="2" customFormat="1" ht="22.5" customHeight="1">
      <c r="A2" s="557" t="s">
        <v>128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  <c r="GH2" s="557"/>
      <c r="GI2" s="557"/>
      <c r="GJ2" s="557"/>
      <c r="GK2" s="557"/>
      <c r="GL2" s="557"/>
      <c r="GM2" s="557"/>
      <c r="GN2" s="557"/>
      <c r="GO2" s="557"/>
      <c r="GP2" s="557"/>
      <c r="GQ2" s="557"/>
      <c r="GR2" s="557"/>
      <c r="GS2" s="557"/>
      <c r="GT2" s="557"/>
      <c r="GU2" s="557"/>
      <c r="GV2" s="557"/>
      <c r="GW2" s="557"/>
      <c r="GX2" s="557"/>
      <c r="GY2" s="557"/>
      <c r="GZ2" s="557"/>
      <c r="HA2" s="557"/>
      <c r="HB2" s="557"/>
      <c r="HC2" s="557"/>
      <c r="HD2" s="557"/>
      <c r="HE2" s="557"/>
      <c r="HF2" s="557"/>
      <c r="HG2" s="557"/>
      <c r="HH2" s="557"/>
      <c r="HI2" s="557"/>
      <c r="HJ2" s="557"/>
      <c r="HK2" s="557"/>
      <c r="HL2" s="557"/>
      <c r="HM2" s="557"/>
      <c r="HN2" s="557"/>
      <c r="HO2" s="557"/>
      <c r="HP2" s="557"/>
      <c r="HQ2" s="557"/>
      <c r="HR2" s="557"/>
      <c r="HS2" s="557"/>
      <c r="HT2" s="557"/>
      <c r="HU2" s="557"/>
      <c r="HV2" s="557"/>
      <c r="HW2" s="557"/>
      <c r="HX2" s="557"/>
      <c r="HY2" s="557"/>
      <c r="HZ2" s="557"/>
      <c r="IA2" s="557"/>
      <c r="IB2" s="557"/>
      <c r="IC2" s="557"/>
      <c r="ID2" s="557"/>
      <c r="IE2" s="557"/>
      <c r="IF2" s="557"/>
      <c r="IG2" s="557"/>
      <c r="IH2" s="557"/>
    </row>
    <row r="3" spans="211:242" ht="47.25" customHeight="1">
      <c r="HC3" s="558" t="s">
        <v>129</v>
      </c>
      <c r="HD3" s="558"/>
      <c r="HE3" s="558"/>
      <c r="HF3" s="558"/>
      <c r="HG3" s="558"/>
      <c r="HH3" s="558"/>
      <c r="HI3" s="558"/>
      <c r="HJ3" s="558"/>
      <c r="HK3" s="558"/>
      <c r="HL3" s="558"/>
      <c r="HM3" s="558"/>
      <c r="HN3" s="558"/>
      <c r="HO3" s="558"/>
      <c r="HP3" s="558"/>
      <c r="HQ3" s="558"/>
      <c r="HR3" s="558"/>
      <c r="HS3" s="558"/>
      <c r="HT3" s="558"/>
      <c r="HU3" s="558"/>
      <c r="HV3" s="558"/>
      <c r="HW3" s="558"/>
      <c r="HX3" s="558"/>
      <c r="HY3" s="558"/>
      <c r="HZ3" s="558"/>
      <c r="IA3" s="558"/>
      <c r="IB3" s="558"/>
      <c r="IC3" s="558"/>
      <c r="ID3" s="558"/>
      <c r="IE3" s="558"/>
      <c r="IF3" s="558"/>
      <c r="IG3" s="558"/>
      <c r="IH3" s="558"/>
    </row>
    <row r="4" spans="211:242" ht="17.25" customHeight="1">
      <c r="HC4" s="558" t="s">
        <v>2</v>
      </c>
      <c r="HD4" s="558"/>
      <c r="HE4" s="558"/>
      <c r="HF4" s="558"/>
      <c r="HG4" s="558"/>
      <c r="HH4" s="558"/>
      <c r="HI4" s="558"/>
      <c r="HJ4" s="558"/>
      <c r="HK4" s="558"/>
      <c r="HL4" s="558"/>
      <c r="HM4" s="558"/>
      <c r="HN4" s="558"/>
      <c r="HO4" s="558"/>
      <c r="HP4" s="558"/>
      <c r="HQ4" s="558"/>
      <c r="HR4" s="558"/>
      <c r="HS4" s="558"/>
      <c r="HT4" s="558"/>
      <c r="HU4" s="558"/>
      <c r="HV4" s="558"/>
      <c r="HW4" s="558"/>
      <c r="HX4" s="558"/>
      <c r="HY4" s="558"/>
      <c r="HZ4" s="558"/>
      <c r="IA4" s="558"/>
      <c r="IB4" s="558"/>
      <c r="IC4" s="558"/>
      <c r="ID4" s="558"/>
      <c r="IE4" s="558"/>
      <c r="IF4" s="558"/>
      <c r="IG4" s="558"/>
      <c r="IH4" s="47"/>
    </row>
    <row r="5" spans="214:242" ht="25.5" customHeight="1">
      <c r="HF5" s="4"/>
      <c r="HG5" s="805"/>
      <c r="HH5" s="805"/>
      <c r="HI5" s="805"/>
      <c r="HJ5" s="805"/>
      <c r="HK5" s="805"/>
      <c r="HL5" s="805"/>
      <c r="HM5" s="805"/>
      <c r="HN5" s="805"/>
      <c r="HO5" s="805"/>
      <c r="HP5" s="805"/>
      <c r="HQ5" s="805"/>
      <c r="HR5" s="805"/>
      <c r="HS5" s="805"/>
      <c r="HT5" s="805"/>
      <c r="HU5" s="805"/>
      <c r="HV5" s="805"/>
      <c r="HW5" s="805"/>
      <c r="HX5" s="805"/>
      <c r="HY5" s="805"/>
      <c r="HZ5" s="805"/>
      <c r="IA5" s="805"/>
      <c r="IB5" s="805"/>
      <c r="IC5" s="805"/>
      <c r="ID5" s="805"/>
      <c r="IE5" s="805"/>
      <c r="IF5" s="805"/>
      <c r="IG5" s="805"/>
      <c r="IH5" s="805"/>
    </row>
    <row r="6" spans="215:242" ht="12.75" customHeight="1">
      <c r="HG6" s="559" t="s">
        <v>3</v>
      </c>
      <c r="HH6" s="559"/>
      <c r="HI6" s="559"/>
      <c r="HJ6" s="559"/>
      <c r="HK6" s="559"/>
      <c r="HL6" s="559"/>
      <c r="HM6" s="559"/>
      <c r="HN6" s="559"/>
      <c r="HO6" s="559"/>
      <c r="HP6" s="559"/>
      <c r="HQ6" s="559"/>
      <c r="HR6" s="559"/>
      <c r="HS6" s="559"/>
      <c r="HT6" s="559"/>
      <c r="HU6" s="559"/>
      <c r="HV6" s="559"/>
      <c r="HW6" s="559"/>
      <c r="HX6" s="559"/>
      <c r="HY6" s="559"/>
      <c r="HZ6" s="559"/>
      <c r="IA6" s="559"/>
      <c r="IB6" s="559"/>
      <c r="IC6" s="559"/>
      <c r="ID6" s="559"/>
      <c r="IE6" s="559"/>
      <c r="IF6" s="559"/>
      <c r="IG6" s="559"/>
      <c r="IH6" s="559"/>
    </row>
    <row r="7" spans="214:242" ht="11.25">
      <c r="HF7" s="553" t="s">
        <v>4</v>
      </c>
      <c r="HG7" s="553"/>
      <c r="HH7" s="803"/>
      <c r="HI7" s="803"/>
      <c r="HJ7" s="803"/>
      <c r="HK7" s="510" t="s">
        <v>4</v>
      </c>
      <c r="HL7" s="510"/>
      <c r="HM7" s="803"/>
      <c r="HN7" s="803"/>
      <c r="HO7" s="803"/>
      <c r="HP7" s="803"/>
      <c r="HQ7" s="803"/>
      <c r="HR7" s="803"/>
      <c r="HS7" s="803"/>
      <c r="HT7" s="803"/>
      <c r="HU7" s="803"/>
      <c r="HV7" s="803"/>
      <c r="HW7" s="803"/>
      <c r="HX7" s="553">
        <v>20</v>
      </c>
      <c r="HY7" s="553"/>
      <c r="HZ7" s="553"/>
      <c r="IA7" s="804"/>
      <c r="IB7" s="804"/>
      <c r="IC7" s="804"/>
      <c r="IE7" s="15" t="s">
        <v>5</v>
      </c>
      <c r="IH7" s="15"/>
    </row>
    <row r="8" ht="11.25">
      <c r="IH8" s="14" t="s">
        <v>6</v>
      </c>
    </row>
    <row r="9" ht="12" thickBot="1"/>
    <row r="10" spans="1:242" s="1" customFormat="1" ht="78" customHeight="1">
      <c r="A10" s="810" t="s">
        <v>130</v>
      </c>
      <c r="B10" s="811"/>
      <c r="C10" s="811"/>
      <c r="D10" s="812"/>
      <c r="E10" s="819" t="s">
        <v>131</v>
      </c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2"/>
      <c r="Q10" s="819" t="s">
        <v>132</v>
      </c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08" t="s">
        <v>133</v>
      </c>
      <c r="AC10" s="808"/>
      <c r="AD10" s="808"/>
      <c r="AE10" s="808"/>
      <c r="AF10" s="808"/>
      <c r="AG10" s="808"/>
      <c r="AH10" s="808"/>
      <c r="AI10" s="808"/>
      <c r="AJ10" s="808"/>
      <c r="AK10" s="808"/>
      <c r="AL10" s="808"/>
      <c r="AM10" s="808" t="s">
        <v>134</v>
      </c>
      <c r="AN10" s="808"/>
      <c r="AO10" s="808"/>
      <c r="AP10" s="808"/>
      <c r="AQ10" s="808"/>
      <c r="AR10" s="808"/>
      <c r="AS10" s="808"/>
      <c r="AT10" s="808"/>
      <c r="AU10" s="808"/>
      <c r="AV10" s="808"/>
      <c r="AW10" s="808"/>
      <c r="AX10" s="808"/>
      <c r="AY10" s="808"/>
      <c r="AZ10" s="808"/>
      <c r="BA10" s="808"/>
      <c r="BB10" s="808"/>
      <c r="BC10" s="808"/>
      <c r="BD10" s="808"/>
      <c r="BE10" s="808"/>
      <c r="BF10" s="808"/>
      <c r="BG10" s="808"/>
      <c r="BH10" s="808"/>
      <c r="BI10" s="808"/>
      <c r="BJ10" s="808"/>
      <c r="BK10" s="808"/>
      <c r="BL10" s="808"/>
      <c r="BM10" s="808" t="s">
        <v>135</v>
      </c>
      <c r="BN10" s="808"/>
      <c r="BO10" s="808"/>
      <c r="BP10" s="808"/>
      <c r="BQ10" s="808"/>
      <c r="BR10" s="808"/>
      <c r="BS10" s="808"/>
      <c r="BT10" s="808" t="s">
        <v>70</v>
      </c>
      <c r="BU10" s="808"/>
      <c r="BV10" s="808"/>
      <c r="BW10" s="808"/>
      <c r="BX10" s="808"/>
      <c r="BY10" s="808"/>
      <c r="BZ10" s="808"/>
      <c r="CA10" s="808"/>
      <c r="CB10" s="808"/>
      <c r="CC10" s="808"/>
      <c r="CD10" s="808"/>
      <c r="CE10" s="808"/>
      <c r="CF10" s="808"/>
      <c r="CG10" s="808"/>
      <c r="CH10" s="808"/>
      <c r="CI10" s="808"/>
      <c r="CJ10" s="808" t="s">
        <v>136</v>
      </c>
      <c r="CK10" s="808"/>
      <c r="CL10" s="808"/>
      <c r="CM10" s="808"/>
      <c r="CN10" s="808"/>
      <c r="CO10" s="808"/>
      <c r="CP10" s="808"/>
      <c r="CQ10" s="808"/>
      <c r="CR10" s="808"/>
      <c r="CS10" s="808"/>
      <c r="CT10" s="808"/>
      <c r="CU10" s="808"/>
      <c r="CV10" s="808"/>
      <c r="CW10" s="808"/>
      <c r="CX10" s="808"/>
      <c r="CY10" s="808"/>
      <c r="CZ10" s="808"/>
      <c r="DA10" s="808"/>
      <c r="DB10" s="808"/>
      <c r="DC10" s="808"/>
      <c r="DD10" s="808"/>
      <c r="DE10" s="808"/>
      <c r="DF10" s="808"/>
      <c r="DG10" s="808"/>
      <c r="DH10" s="808"/>
      <c r="DI10" s="808"/>
      <c r="DJ10" s="808"/>
      <c r="DK10" s="808"/>
      <c r="DL10" s="808"/>
      <c r="DM10" s="808"/>
      <c r="DN10" s="808"/>
      <c r="DO10" s="808"/>
      <c r="DP10" s="808" t="s">
        <v>234</v>
      </c>
      <c r="DQ10" s="808"/>
      <c r="DR10" s="808"/>
      <c r="DS10" s="808"/>
      <c r="DT10" s="808"/>
      <c r="DU10" s="808"/>
      <c r="DV10" s="808"/>
      <c r="DW10" s="808"/>
      <c r="DX10" s="808"/>
      <c r="DY10" s="808"/>
      <c r="DZ10" s="808"/>
      <c r="EA10" s="808"/>
      <c r="EB10" s="808" t="s">
        <v>235</v>
      </c>
      <c r="EC10" s="808"/>
      <c r="ED10" s="808"/>
      <c r="EE10" s="808"/>
      <c r="EF10" s="808"/>
      <c r="EG10" s="808"/>
      <c r="EH10" s="808"/>
      <c r="EI10" s="808"/>
      <c r="EJ10" s="808"/>
      <c r="EK10" s="808"/>
      <c r="EL10" s="808"/>
      <c r="EM10" s="808" t="s">
        <v>137</v>
      </c>
      <c r="EN10" s="808"/>
      <c r="EO10" s="808"/>
      <c r="EP10" s="808"/>
      <c r="EQ10" s="808"/>
      <c r="ER10" s="808"/>
      <c r="ES10" s="808"/>
      <c r="ET10" s="808"/>
      <c r="EU10" s="808"/>
      <c r="EV10" s="808"/>
      <c r="EW10" s="808"/>
      <c r="EX10" s="808"/>
      <c r="EY10" s="808"/>
      <c r="EZ10" s="808"/>
      <c r="FA10" s="808"/>
      <c r="FB10" s="808"/>
      <c r="FC10" s="808"/>
      <c r="FD10" s="808"/>
      <c r="FE10" s="808" t="s">
        <v>236</v>
      </c>
      <c r="FF10" s="808"/>
      <c r="FG10" s="808"/>
      <c r="FH10" s="808"/>
      <c r="FI10" s="808"/>
      <c r="FJ10" s="808"/>
      <c r="FK10" s="808"/>
      <c r="FL10" s="808"/>
      <c r="FM10" s="808"/>
      <c r="FN10" s="808"/>
      <c r="FO10" s="808"/>
      <c r="FP10" s="808"/>
      <c r="FQ10" s="808"/>
      <c r="FR10" s="808"/>
      <c r="FS10" s="808"/>
      <c r="FT10" s="808"/>
      <c r="FU10" s="808"/>
      <c r="FV10" s="808"/>
      <c r="FW10" s="808" t="s">
        <v>138</v>
      </c>
      <c r="FX10" s="808"/>
      <c r="FY10" s="808"/>
      <c r="FZ10" s="808"/>
      <c r="GA10" s="808"/>
      <c r="GB10" s="808"/>
      <c r="GC10" s="808"/>
      <c r="GD10" s="808"/>
      <c r="GE10" s="808"/>
      <c r="GF10" s="808"/>
      <c r="GG10" s="808"/>
      <c r="GH10" s="808"/>
      <c r="GI10" s="808"/>
      <c r="GJ10" s="808"/>
      <c r="GK10" s="808"/>
      <c r="GL10" s="808"/>
      <c r="GM10" s="808"/>
      <c r="GN10" s="808"/>
      <c r="GO10" s="808"/>
      <c r="GP10" s="808"/>
      <c r="GQ10" s="808"/>
      <c r="GR10" s="808"/>
      <c r="GS10" s="808"/>
      <c r="GT10" s="808"/>
      <c r="GU10" s="808"/>
      <c r="GV10" s="808"/>
      <c r="GW10" s="808"/>
      <c r="GX10" s="808"/>
      <c r="GY10" s="808"/>
      <c r="GZ10" s="808"/>
      <c r="HA10" s="808"/>
      <c r="HB10" s="808"/>
      <c r="HC10" s="808"/>
      <c r="HD10" s="808"/>
      <c r="HE10" s="808"/>
      <c r="HF10" s="808"/>
      <c r="HG10" s="808"/>
      <c r="HH10" s="808"/>
      <c r="HI10" s="808" t="s">
        <v>139</v>
      </c>
      <c r="HJ10" s="808"/>
      <c r="HK10" s="808"/>
      <c r="HL10" s="808"/>
      <c r="HM10" s="808"/>
      <c r="HN10" s="808"/>
      <c r="HO10" s="808"/>
      <c r="HP10" s="808"/>
      <c r="HQ10" s="808"/>
      <c r="HR10" s="808"/>
      <c r="HS10" s="808"/>
      <c r="HT10" s="808"/>
      <c r="HU10" s="808"/>
      <c r="HV10" s="808"/>
      <c r="HW10" s="808"/>
      <c r="HX10" s="808"/>
      <c r="HY10" s="808"/>
      <c r="HZ10" s="808"/>
      <c r="IA10" s="808"/>
      <c r="IB10" s="808"/>
      <c r="IC10" s="808"/>
      <c r="ID10" s="808"/>
      <c r="IE10" s="808"/>
      <c r="IF10" s="808"/>
      <c r="IG10" s="808"/>
      <c r="IH10" s="809"/>
    </row>
    <row r="11" spans="1:242" s="1" customFormat="1" ht="33" customHeight="1">
      <c r="A11" s="813"/>
      <c r="B11" s="814"/>
      <c r="C11" s="814"/>
      <c r="D11" s="815"/>
      <c r="E11" s="820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5"/>
      <c r="Q11" s="820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06"/>
      <c r="AC11" s="806"/>
      <c r="AD11" s="806"/>
      <c r="AE11" s="806"/>
      <c r="AF11" s="806"/>
      <c r="AG11" s="806"/>
      <c r="AH11" s="806"/>
      <c r="AI11" s="806"/>
      <c r="AJ11" s="806"/>
      <c r="AK11" s="806"/>
      <c r="AL11" s="806"/>
      <c r="AM11" s="806" t="s">
        <v>140</v>
      </c>
      <c r="AN11" s="806"/>
      <c r="AO11" s="806"/>
      <c r="AP11" s="806"/>
      <c r="AQ11" s="806"/>
      <c r="AR11" s="806"/>
      <c r="AS11" s="806"/>
      <c r="AT11" s="806"/>
      <c r="AU11" s="806"/>
      <c r="AV11" s="806" t="s">
        <v>141</v>
      </c>
      <c r="AW11" s="806"/>
      <c r="AX11" s="806"/>
      <c r="AY11" s="806"/>
      <c r="AZ11" s="806"/>
      <c r="BA11" s="806"/>
      <c r="BB11" s="806"/>
      <c r="BC11" s="806"/>
      <c r="BD11" s="806"/>
      <c r="BE11" s="806" t="s">
        <v>142</v>
      </c>
      <c r="BF11" s="823"/>
      <c r="BG11" s="823"/>
      <c r="BH11" s="823"/>
      <c r="BI11" s="823"/>
      <c r="BJ11" s="823"/>
      <c r="BK11" s="823"/>
      <c r="BL11" s="823"/>
      <c r="BM11" s="806"/>
      <c r="BN11" s="806"/>
      <c r="BO11" s="806"/>
      <c r="BP11" s="806"/>
      <c r="BQ11" s="806"/>
      <c r="BR11" s="806"/>
      <c r="BS11" s="806"/>
      <c r="BT11" s="806" t="s">
        <v>143</v>
      </c>
      <c r="BU11" s="806"/>
      <c r="BV11" s="806"/>
      <c r="BW11" s="806"/>
      <c r="BX11" s="806"/>
      <c r="BY11" s="806"/>
      <c r="BZ11" s="806"/>
      <c r="CA11" s="806"/>
      <c r="CB11" s="806" t="s">
        <v>144</v>
      </c>
      <c r="CC11" s="806"/>
      <c r="CD11" s="806"/>
      <c r="CE11" s="806"/>
      <c r="CF11" s="806"/>
      <c r="CG11" s="806"/>
      <c r="CH11" s="806"/>
      <c r="CI11" s="806"/>
      <c r="CJ11" s="806" t="s">
        <v>145</v>
      </c>
      <c r="CK11" s="806"/>
      <c r="CL11" s="806"/>
      <c r="CM11" s="806"/>
      <c r="CN11" s="806"/>
      <c r="CO11" s="806"/>
      <c r="CP11" s="806"/>
      <c r="CQ11" s="806"/>
      <c r="CR11" s="806" t="s">
        <v>146</v>
      </c>
      <c r="CS11" s="806"/>
      <c r="CT11" s="806"/>
      <c r="CU11" s="806"/>
      <c r="CV11" s="806"/>
      <c r="CW11" s="806"/>
      <c r="CX11" s="806"/>
      <c r="CY11" s="806"/>
      <c r="CZ11" s="824" t="s">
        <v>147</v>
      </c>
      <c r="DA11" s="824"/>
      <c r="DB11" s="824"/>
      <c r="DC11" s="824"/>
      <c r="DD11" s="824"/>
      <c r="DE11" s="824"/>
      <c r="DF11" s="824"/>
      <c r="DG11" s="824"/>
      <c r="DH11" s="806" t="s">
        <v>148</v>
      </c>
      <c r="DI11" s="806"/>
      <c r="DJ11" s="806"/>
      <c r="DK11" s="806"/>
      <c r="DL11" s="806"/>
      <c r="DM11" s="806"/>
      <c r="DN11" s="806"/>
      <c r="DO11" s="806"/>
      <c r="DP11" s="806"/>
      <c r="DQ11" s="806"/>
      <c r="DR11" s="806"/>
      <c r="DS11" s="806"/>
      <c r="DT11" s="806"/>
      <c r="DU11" s="806"/>
      <c r="DV11" s="806"/>
      <c r="DW11" s="806"/>
      <c r="DX11" s="806"/>
      <c r="DY11" s="806"/>
      <c r="DZ11" s="806"/>
      <c r="EA11" s="806"/>
      <c r="EB11" s="806"/>
      <c r="EC11" s="806"/>
      <c r="ED11" s="806"/>
      <c r="EE11" s="806"/>
      <c r="EF11" s="806"/>
      <c r="EG11" s="806"/>
      <c r="EH11" s="806"/>
      <c r="EI11" s="806"/>
      <c r="EJ11" s="806"/>
      <c r="EK11" s="806"/>
      <c r="EL11" s="806"/>
      <c r="EM11" s="806" t="s">
        <v>149</v>
      </c>
      <c r="EN11" s="806"/>
      <c r="EO11" s="806"/>
      <c r="EP11" s="806"/>
      <c r="EQ11" s="806"/>
      <c r="ER11" s="806"/>
      <c r="ES11" s="806"/>
      <c r="ET11" s="806"/>
      <c r="EU11" s="806"/>
      <c r="EV11" s="806" t="s">
        <v>150</v>
      </c>
      <c r="EW11" s="806"/>
      <c r="EX11" s="806"/>
      <c r="EY11" s="806"/>
      <c r="EZ11" s="806"/>
      <c r="FA11" s="806"/>
      <c r="FB11" s="806"/>
      <c r="FC11" s="806"/>
      <c r="FD11" s="806"/>
      <c r="FE11" s="806" t="s">
        <v>149</v>
      </c>
      <c r="FF11" s="806"/>
      <c r="FG11" s="806"/>
      <c r="FH11" s="806"/>
      <c r="FI11" s="806"/>
      <c r="FJ11" s="806"/>
      <c r="FK11" s="806"/>
      <c r="FL11" s="806"/>
      <c r="FM11" s="806"/>
      <c r="FN11" s="806" t="s">
        <v>150</v>
      </c>
      <c r="FO11" s="806"/>
      <c r="FP11" s="806"/>
      <c r="FQ11" s="806"/>
      <c r="FR11" s="806"/>
      <c r="FS11" s="806"/>
      <c r="FT11" s="806"/>
      <c r="FU11" s="806"/>
      <c r="FV11" s="806"/>
      <c r="FW11" s="806" t="s">
        <v>151</v>
      </c>
      <c r="FX11" s="806"/>
      <c r="FY11" s="806"/>
      <c r="FZ11" s="806"/>
      <c r="GA11" s="806"/>
      <c r="GB11" s="806"/>
      <c r="GC11" s="806"/>
      <c r="GD11" s="806"/>
      <c r="GE11" s="806"/>
      <c r="GF11" s="806"/>
      <c r="GG11" s="806" t="s">
        <v>152</v>
      </c>
      <c r="GH11" s="806"/>
      <c r="GI11" s="806"/>
      <c r="GJ11" s="806"/>
      <c r="GK11" s="806"/>
      <c r="GL11" s="806"/>
      <c r="GM11" s="806"/>
      <c r="GN11" s="806"/>
      <c r="GO11" s="806"/>
      <c r="GP11" s="806"/>
      <c r="GQ11" s="806"/>
      <c r="GR11" s="806"/>
      <c r="GS11" s="822" t="s">
        <v>153</v>
      </c>
      <c r="GT11" s="822"/>
      <c r="GU11" s="822"/>
      <c r="GV11" s="822"/>
      <c r="GW11" s="822"/>
      <c r="GX11" s="822"/>
      <c r="GY11" s="822"/>
      <c r="GZ11" s="822"/>
      <c r="HA11" s="822"/>
      <c r="HB11" s="822"/>
      <c r="HC11" s="822"/>
      <c r="HD11" s="822"/>
      <c r="HE11" s="822"/>
      <c r="HF11" s="822"/>
      <c r="HG11" s="822"/>
      <c r="HH11" s="822"/>
      <c r="HI11" s="806" t="s">
        <v>154</v>
      </c>
      <c r="HJ11" s="806"/>
      <c r="HK11" s="806"/>
      <c r="HL11" s="806"/>
      <c r="HM11" s="806"/>
      <c r="HN11" s="806"/>
      <c r="HO11" s="806"/>
      <c r="HP11" s="806"/>
      <c r="HQ11" s="806"/>
      <c r="HR11" s="806"/>
      <c r="HS11" s="806"/>
      <c r="HT11" s="806"/>
      <c r="HU11" s="806" t="s">
        <v>155</v>
      </c>
      <c r="HV11" s="806"/>
      <c r="HW11" s="806"/>
      <c r="HX11" s="806"/>
      <c r="HY11" s="806"/>
      <c r="HZ11" s="806"/>
      <c r="IA11" s="806"/>
      <c r="IB11" s="806"/>
      <c r="IC11" s="806"/>
      <c r="ID11" s="806"/>
      <c r="IE11" s="806"/>
      <c r="IF11" s="806"/>
      <c r="IG11" s="806"/>
      <c r="IH11" s="807"/>
    </row>
    <row r="12" spans="1:242" s="1" customFormat="1" ht="148.5" customHeight="1">
      <c r="A12" s="816"/>
      <c r="B12" s="817"/>
      <c r="C12" s="817"/>
      <c r="D12" s="818"/>
      <c r="E12" s="821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8"/>
      <c r="Q12" s="821"/>
      <c r="R12" s="817"/>
      <c r="S12" s="817"/>
      <c r="T12" s="817"/>
      <c r="U12" s="817"/>
      <c r="V12" s="817"/>
      <c r="W12" s="817"/>
      <c r="X12" s="817"/>
      <c r="Y12" s="817"/>
      <c r="Z12" s="817"/>
      <c r="AA12" s="817"/>
      <c r="AB12" s="806"/>
      <c r="AC12" s="806"/>
      <c r="AD12" s="806"/>
      <c r="AE12" s="806"/>
      <c r="AF12" s="806"/>
      <c r="AG12" s="806"/>
      <c r="AH12" s="806"/>
      <c r="AI12" s="806"/>
      <c r="AJ12" s="806"/>
      <c r="AK12" s="806"/>
      <c r="AL12" s="806"/>
      <c r="AM12" s="806"/>
      <c r="AN12" s="806"/>
      <c r="AO12" s="806"/>
      <c r="AP12" s="806"/>
      <c r="AQ12" s="806"/>
      <c r="AR12" s="806"/>
      <c r="AS12" s="806"/>
      <c r="AT12" s="806"/>
      <c r="AU12" s="806"/>
      <c r="AV12" s="806"/>
      <c r="AW12" s="806"/>
      <c r="AX12" s="806"/>
      <c r="AY12" s="806"/>
      <c r="AZ12" s="806"/>
      <c r="BA12" s="806"/>
      <c r="BB12" s="806"/>
      <c r="BC12" s="806"/>
      <c r="BD12" s="806"/>
      <c r="BE12" s="823"/>
      <c r="BF12" s="823"/>
      <c r="BG12" s="823"/>
      <c r="BH12" s="823"/>
      <c r="BI12" s="823"/>
      <c r="BJ12" s="823"/>
      <c r="BK12" s="823"/>
      <c r="BL12" s="823"/>
      <c r="BM12" s="806"/>
      <c r="BN12" s="806"/>
      <c r="BO12" s="806"/>
      <c r="BP12" s="806"/>
      <c r="BQ12" s="806"/>
      <c r="BR12" s="806"/>
      <c r="BS12" s="806"/>
      <c r="BT12" s="806"/>
      <c r="BU12" s="806"/>
      <c r="BV12" s="806"/>
      <c r="BW12" s="806"/>
      <c r="BX12" s="806"/>
      <c r="BY12" s="806"/>
      <c r="BZ12" s="806"/>
      <c r="CA12" s="806"/>
      <c r="CB12" s="806"/>
      <c r="CC12" s="806"/>
      <c r="CD12" s="806"/>
      <c r="CE12" s="806"/>
      <c r="CF12" s="806"/>
      <c r="CG12" s="806"/>
      <c r="CH12" s="806"/>
      <c r="CI12" s="806"/>
      <c r="CJ12" s="806"/>
      <c r="CK12" s="806"/>
      <c r="CL12" s="806"/>
      <c r="CM12" s="806"/>
      <c r="CN12" s="806"/>
      <c r="CO12" s="806"/>
      <c r="CP12" s="806"/>
      <c r="CQ12" s="806"/>
      <c r="CR12" s="806"/>
      <c r="CS12" s="806"/>
      <c r="CT12" s="806"/>
      <c r="CU12" s="806"/>
      <c r="CV12" s="806"/>
      <c r="CW12" s="806"/>
      <c r="CX12" s="806"/>
      <c r="CY12" s="806"/>
      <c r="CZ12" s="824"/>
      <c r="DA12" s="824"/>
      <c r="DB12" s="824"/>
      <c r="DC12" s="824"/>
      <c r="DD12" s="824"/>
      <c r="DE12" s="824"/>
      <c r="DF12" s="824"/>
      <c r="DG12" s="824"/>
      <c r="DH12" s="806"/>
      <c r="DI12" s="806"/>
      <c r="DJ12" s="806"/>
      <c r="DK12" s="806"/>
      <c r="DL12" s="806"/>
      <c r="DM12" s="806"/>
      <c r="DN12" s="806"/>
      <c r="DO12" s="806"/>
      <c r="DP12" s="806"/>
      <c r="DQ12" s="806"/>
      <c r="DR12" s="806"/>
      <c r="DS12" s="806"/>
      <c r="DT12" s="806"/>
      <c r="DU12" s="806"/>
      <c r="DV12" s="806"/>
      <c r="DW12" s="806"/>
      <c r="DX12" s="806"/>
      <c r="DY12" s="806"/>
      <c r="DZ12" s="806"/>
      <c r="EA12" s="806"/>
      <c r="EB12" s="806"/>
      <c r="EC12" s="806"/>
      <c r="ED12" s="806"/>
      <c r="EE12" s="806"/>
      <c r="EF12" s="806"/>
      <c r="EG12" s="806"/>
      <c r="EH12" s="806"/>
      <c r="EI12" s="806"/>
      <c r="EJ12" s="806"/>
      <c r="EK12" s="806"/>
      <c r="EL12" s="806"/>
      <c r="EM12" s="806"/>
      <c r="EN12" s="806"/>
      <c r="EO12" s="806"/>
      <c r="EP12" s="806"/>
      <c r="EQ12" s="806"/>
      <c r="ER12" s="806"/>
      <c r="ES12" s="806"/>
      <c r="ET12" s="806"/>
      <c r="EU12" s="806"/>
      <c r="EV12" s="806"/>
      <c r="EW12" s="806"/>
      <c r="EX12" s="806"/>
      <c r="EY12" s="806"/>
      <c r="EZ12" s="806"/>
      <c r="FA12" s="806"/>
      <c r="FB12" s="806"/>
      <c r="FC12" s="806"/>
      <c r="FD12" s="806"/>
      <c r="FE12" s="806"/>
      <c r="FF12" s="806"/>
      <c r="FG12" s="806"/>
      <c r="FH12" s="806"/>
      <c r="FI12" s="806"/>
      <c r="FJ12" s="806"/>
      <c r="FK12" s="806"/>
      <c r="FL12" s="806"/>
      <c r="FM12" s="806"/>
      <c r="FN12" s="806"/>
      <c r="FO12" s="806"/>
      <c r="FP12" s="806"/>
      <c r="FQ12" s="806"/>
      <c r="FR12" s="806"/>
      <c r="FS12" s="806"/>
      <c r="FT12" s="806"/>
      <c r="FU12" s="806"/>
      <c r="FV12" s="806"/>
      <c r="FW12" s="806"/>
      <c r="FX12" s="806"/>
      <c r="FY12" s="806"/>
      <c r="FZ12" s="806"/>
      <c r="GA12" s="806"/>
      <c r="GB12" s="806"/>
      <c r="GC12" s="806"/>
      <c r="GD12" s="806"/>
      <c r="GE12" s="806"/>
      <c r="GF12" s="806"/>
      <c r="GG12" s="806"/>
      <c r="GH12" s="806"/>
      <c r="GI12" s="806"/>
      <c r="GJ12" s="806"/>
      <c r="GK12" s="806"/>
      <c r="GL12" s="806"/>
      <c r="GM12" s="806"/>
      <c r="GN12" s="806"/>
      <c r="GO12" s="806"/>
      <c r="GP12" s="806"/>
      <c r="GQ12" s="806"/>
      <c r="GR12" s="806"/>
      <c r="GS12" s="822"/>
      <c r="GT12" s="822"/>
      <c r="GU12" s="822"/>
      <c r="GV12" s="822"/>
      <c r="GW12" s="822"/>
      <c r="GX12" s="822"/>
      <c r="GY12" s="822"/>
      <c r="GZ12" s="822"/>
      <c r="HA12" s="822"/>
      <c r="HB12" s="822"/>
      <c r="HC12" s="822"/>
      <c r="HD12" s="822"/>
      <c r="HE12" s="822"/>
      <c r="HF12" s="822"/>
      <c r="HG12" s="822"/>
      <c r="HH12" s="822"/>
      <c r="HI12" s="806" t="s">
        <v>156</v>
      </c>
      <c r="HJ12" s="806"/>
      <c r="HK12" s="806"/>
      <c r="HL12" s="806"/>
      <c r="HM12" s="806"/>
      <c r="HN12" s="806"/>
      <c r="HO12" s="806"/>
      <c r="HP12" s="806" t="s">
        <v>157</v>
      </c>
      <c r="HQ12" s="806"/>
      <c r="HR12" s="806"/>
      <c r="HS12" s="806"/>
      <c r="HT12" s="806"/>
      <c r="HU12" s="806" t="s">
        <v>158</v>
      </c>
      <c r="HV12" s="806"/>
      <c r="HW12" s="806"/>
      <c r="HX12" s="806"/>
      <c r="HY12" s="806"/>
      <c r="HZ12" s="806"/>
      <c r="IA12" s="806"/>
      <c r="IB12" s="806" t="s">
        <v>159</v>
      </c>
      <c r="IC12" s="806"/>
      <c r="ID12" s="806"/>
      <c r="IE12" s="806"/>
      <c r="IF12" s="806"/>
      <c r="IG12" s="806"/>
      <c r="IH12" s="807"/>
    </row>
    <row r="13" spans="1:242" s="1" customFormat="1" ht="86.25" customHeight="1">
      <c r="A13" s="825">
        <v>1</v>
      </c>
      <c r="B13" s="826"/>
      <c r="C13" s="826"/>
      <c r="D13" s="827"/>
      <c r="E13" s="828" t="s">
        <v>453</v>
      </c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30"/>
      <c r="Q13" s="800" t="s">
        <v>230</v>
      </c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0" t="s">
        <v>74</v>
      </c>
      <c r="AC13" s="801"/>
      <c r="AD13" s="801"/>
      <c r="AE13" s="801"/>
      <c r="AF13" s="801"/>
      <c r="AG13" s="801"/>
      <c r="AH13" s="801"/>
      <c r="AI13" s="801"/>
      <c r="AJ13" s="801"/>
      <c r="AK13" s="801"/>
      <c r="AL13" s="802"/>
      <c r="AM13" s="800" t="s">
        <v>457</v>
      </c>
      <c r="AN13" s="801"/>
      <c r="AO13" s="801"/>
      <c r="AP13" s="801"/>
      <c r="AQ13" s="801"/>
      <c r="AR13" s="801"/>
      <c r="AS13" s="801"/>
      <c r="AT13" s="801"/>
      <c r="AU13" s="802"/>
      <c r="AV13" s="794"/>
      <c r="AW13" s="795"/>
      <c r="AX13" s="795"/>
      <c r="AY13" s="795"/>
      <c r="AZ13" s="795"/>
      <c r="BA13" s="795"/>
      <c r="BB13" s="795"/>
      <c r="BC13" s="795"/>
      <c r="BD13" s="796"/>
      <c r="BE13" s="794"/>
      <c r="BF13" s="795"/>
      <c r="BG13" s="795"/>
      <c r="BH13" s="795"/>
      <c r="BI13" s="795"/>
      <c r="BJ13" s="795"/>
      <c r="BK13" s="795"/>
      <c r="BL13" s="796"/>
      <c r="BM13" s="794"/>
      <c r="BN13" s="795"/>
      <c r="BO13" s="795"/>
      <c r="BP13" s="795"/>
      <c r="BQ13" s="795"/>
      <c r="BR13" s="795"/>
      <c r="BS13" s="796"/>
      <c r="BT13" s="789" t="s">
        <v>237</v>
      </c>
      <c r="BU13" s="790"/>
      <c r="BV13" s="790"/>
      <c r="BW13" s="790"/>
      <c r="BX13" s="790"/>
      <c r="BY13" s="790"/>
      <c r="BZ13" s="790"/>
      <c r="CA13" s="791"/>
      <c r="CB13" s="789" t="s">
        <v>243</v>
      </c>
      <c r="CC13" s="790"/>
      <c r="CD13" s="790"/>
      <c r="CE13" s="790"/>
      <c r="CF13" s="790"/>
      <c r="CG13" s="790"/>
      <c r="CH13" s="790"/>
      <c r="CI13" s="791"/>
      <c r="CJ13" s="794" t="s">
        <v>232</v>
      </c>
      <c r="CK13" s="795"/>
      <c r="CL13" s="795"/>
      <c r="CM13" s="795"/>
      <c r="CN13" s="795"/>
      <c r="CO13" s="795"/>
      <c r="CP13" s="795"/>
      <c r="CQ13" s="796"/>
      <c r="CR13" s="794" t="s">
        <v>232</v>
      </c>
      <c r="CS13" s="795"/>
      <c r="CT13" s="795"/>
      <c r="CU13" s="795"/>
      <c r="CV13" s="795"/>
      <c r="CW13" s="795"/>
      <c r="CX13" s="795"/>
      <c r="CY13" s="796"/>
      <c r="CZ13" s="794" t="s">
        <v>233</v>
      </c>
      <c r="DA13" s="795"/>
      <c r="DB13" s="795"/>
      <c r="DC13" s="795"/>
      <c r="DD13" s="795"/>
      <c r="DE13" s="795"/>
      <c r="DF13" s="795"/>
      <c r="DG13" s="796"/>
      <c r="DH13" s="794" t="s">
        <v>232</v>
      </c>
      <c r="DI13" s="795"/>
      <c r="DJ13" s="795"/>
      <c r="DK13" s="795"/>
      <c r="DL13" s="795"/>
      <c r="DM13" s="795"/>
      <c r="DN13" s="795"/>
      <c r="DO13" s="796"/>
      <c r="DP13" s="794"/>
      <c r="DQ13" s="795"/>
      <c r="DR13" s="795"/>
      <c r="DS13" s="795"/>
      <c r="DT13" s="795"/>
      <c r="DU13" s="795"/>
      <c r="DV13" s="795"/>
      <c r="DW13" s="795"/>
      <c r="DX13" s="795"/>
      <c r="DY13" s="795"/>
      <c r="DZ13" s="795"/>
      <c r="EA13" s="796"/>
      <c r="EB13" s="794"/>
      <c r="EC13" s="795"/>
      <c r="ED13" s="795"/>
      <c r="EE13" s="795"/>
      <c r="EF13" s="795"/>
      <c r="EG13" s="795"/>
      <c r="EH13" s="795"/>
      <c r="EI13" s="795"/>
      <c r="EJ13" s="795"/>
      <c r="EK13" s="795"/>
      <c r="EL13" s="796"/>
      <c r="EM13" s="794">
        <v>203.02</v>
      </c>
      <c r="EN13" s="795"/>
      <c r="EO13" s="795"/>
      <c r="EP13" s="795"/>
      <c r="EQ13" s="795"/>
      <c r="ER13" s="795"/>
      <c r="ES13" s="795"/>
      <c r="ET13" s="795"/>
      <c r="EU13" s="796"/>
      <c r="EV13" s="794"/>
      <c r="EW13" s="795"/>
      <c r="EX13" s="795"/>
      <c r="EY13" s="795"/>
      <c r="EZ13" s="795"/>
      <c r="FA13" s="795"/>
      <c r="FB13" s="795"/>
      <c r="FC13" s="795"/>
      <c r="FD13" s="796"/>
      <c r="FE13" s="831">
        <v>166.771</v>
      </c>
      <c r="FF13" s="832"/>
      <c r="FG13" s="832"/>
      <c r="FH13" s="832"/>
      <c r="FI13" s="832"/>
      <c r="FJ13" s="832"/>
      <c r="FK13" s="832"/>
      <c r="FL13" s="832"/>
      <c r="FM13" s="833"/>
      <c r="FN13" s="794"/>
      <c r="FO13" s="795"/>
      <c r="FP13" s="795"/>
      <c r="FQ13" s="795"/>
      <c r="FR13" s="795"/>
      <c r="FS13" s="795"/>
      <c r="FT13" s="795"/>
      <c r="FU13" s="795"/>
      <c r="FV13" s="796"/>
      <c r="FW13" s="835" t="s">
        <v>224</v>
      </c>
      <c r="FX13" s="836"/>
      <c r="FY13" s="836"/>
      <c r="FZ13" s="836"/>
      <c r="GA13" s="836"/>
      <c r="GB13" s="836"/>
      <c r="GC13" s="836"/>
      <c r="GD13" s="836"/>
      <c r="GE13" s="836"/>
      <c r="GF13" s="837"/>
      <c r="GG13" s="800"/>
      <c r="GH13" s="801"/>
      <c r="GI13" s="801"/>
      <c r="GJ13" s="801"/>
      <c r="GK13" s="801"/>
      <c r="GL13" s="801"/>
      <c r="GM13" s="801"/>
      <c r="GN13" s="801"/>
      <c r="GO13" s="801"/>
      <c r="GP13" s="801"/>
      <c r="GQ13" s="801"/>
      <c r="GR13" s="802"/>
      <c r="GS13" s="800"/>
      <c r="GT13" s="801"/>
      <c r="GU13" s="801"/>
      <c r="GV13" s="801"/>
      <c r="GW13" s="801"/>
      <c r="GX13" s="801"/>
      <c r="GY13" s="801"/>
      <c r="GZ13" s="801"/>
      <c r="HA13" s="801"/>
      <c r="HB13" s="801"/>
      <c r="HC13" s="801"/>
      <c r="HD13" s="801"/>
      <c r="HE13" s="801"/>
      <c r="HF13" s="801"/>
      <c r="HG13" s="801"/>
      <c r="HH13" s="802"/>
      <c r="HI13" s="792"/>
      <c r="HJ13" s="792"/>
      <c r="HK13" s="792"/>
      <c r="HL13" s="792"/>
      <c r="HM13" s="792"/>
      <c r="HN13" s="792"/>
      <c r="HO13" s="792"/>
      <c r="HP13" s="792"/>
      <c r="HQ13" s="792"/>
      <c r="HR13" s="792"/>
      <c r="HS13" s="792"/>
      <c r="HT13" s="792"/>
      <c r="HU13" s="792"/>
      <c r="HV13" s="792"/>
      <c r="HW13" s="792"/>
      <c r="HX13" s="792"/>
      <c r="HY13" s="792"/>
      <c r="HZ13" s="792"/>
      <c r="IA13" s="792"/>
      <c r="IB13" s="792"/>
      <c r="IC13" s="792"/>
      <c r="ID13" s="792"/>
      <c r="IE13" s="792"/>
      <c r="IF13" s="792"/>
      <c r="IG13" s="792"/>
      <c r="IH13" s="793"/>
    </row>
    <row r="14" spans="1:242" s="1" customFormat="1" ht="81" customHeight="1">
      <c r="A14" s="825">
        <v>2</v>
      </c>
      <c r="B14" s="826"/>
      <c r="C14" s="826"/>
      <c r="D14" s="827"/>
      <c r="E14" s="828" t="s">
        <v>525</v>
      </c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30"/>
      <c r="Q14" s="800" t="s">
        <v>230</v>
      </c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800" t="s">
        <v>231</v>
      </c>
      <c r="AC14" s="801"/>
      <c r="AD14" s="801"/>
      <c r="AE14" s="801"/>
      <c r="AF14" s="801"/>
      <c r="AG14" s="801"/>
      <c r="AH14" s="801"/>
      <c r="AI14" s="801"/>
      <c r="AJ14" s="801"/>
      <c r="AK14" s="801"/>
      <c r="AL14" s="802"/>
      <c r="AM14" s="800"/>
      <c r="AN14" s="801"/>
      <c r="AO14" s="801"/>
      <c r="AP14" s="801"/>
      <c r="AQ14" s="801"/>
      <c r="AR14" s="801"/>
      <c r="AS14" s="801"/>
      <c r="AT14" s="801"/>
      <c r="AU14" s="802"/>
      <c r="AV14" s="794"/>
      <c r="AW14" s="795"/>
      <c r="AX14" s="795"/>
      <c r="AY14" s="795"/>
      <c r="AZ14" s="795"/>
      <c r="BA14" s="795"/>
      <c r="BB14" s="795"/>
      <c r="BC14" s="795"/>
      <c r="BD14" s="796"/>
      <c r="BE14" s="794"/>
      <c r="BF14" s="795"/>
      <c r="BG14" s="795"/>
      <c r="BH14" s="795"/>
      <c r="BI14" s="795"/>
      <c r="BJ14" s="795"/>
      <c r="BK14" s="795"/>
      <c r="BL14" s="796"/>
      <c r="BM14" s="794"/>
      <c r="BN14" s="795"/>
      <c r="BO14" s="795"/>
      <c r="BP14" s="795"/>
      <c r="BQ14" s="795"/>
      <c r="BR14" s="795"/>
      <c r="BS14" s="796"/>
      <c r="BT14" s="789" t="s">
        <v>548</v>
      </c>
      <c r="BU14" s="790"/>
      <c r="BV14" s="790"/>
      <c r="BW14" s="790"/>
      <c r="BX14" s="790"/>
      <c r="BY14" s="790"/>
      <c r="BZ14" s="790"/>
      <c r="CA14" s="791"/>
      <c r="CB14" s="789" t="s">
        <v>548</v>
      </c>
      <c r="CC14" s="790"/>
      <c r="CD14" s="790"/>
      <c r="CE14" s="790"/>
      <c r="CF14" s="790"/>
      <c r="CG14" s="790"/>
      <c r="CH14" s="790"/>
      <c r="CI14" s="791"/>
      <c r="CJ14" s="794" t="s">
        <v>232</v>
      </c>
      <c r="CK14" s="795"/>
      <c r="CL14" s="795"/>
      <c r="CM14" s="795"/>
      <c r="CN14" s="795"/>
      <c r="CO14" s="795"/>
      <c r="CP14" s="795"/>
      <c r="CQ14" s="796"/>
      <c r="CR14" s="794" t="s">
        <v>232</v>
      </c>
      <c r="CS14" s="795"/>
      <c r="CT14" s="795"/>
      <c r="CU14" s="795"/>
      <c r="CV14" s="795"/>
      <c r="CW14" s="795"/>
      <c r="CX14" s="795"/>
      <c r="CY14" s="796"/>
      <c r="CZ14" s="794" t="s">
        <v>232</v>
      </c>
      <c r="DA14" s="795"/>
      <c r="DB14" s="795"/>
      <c r="DC14" s="795"/>
      <c r="DD14" s="795"/>
      <c r="DE14" s="795"/>
      <c r="DF14" s="795"/>
      <c r="DG14" s="796"/>
      <c r="DH14" s="794" t="s">
        <v>232</v>
      </c>
      <c r="DI14" s="795"/>
      <c r="DJ14" s="795"/>
      <c r="DK14" s="795"/>
      <c r="DL14" s="795"/>
      <c r="DM14" s="795"/>
      <c r="DN14" s="795"/>
      <c r="DO14" s="796"/>
      <c r="DP14" s="794"/>
      <c r="DQ14" s="795"/>
      <c r="DR14" s="795"/>
      <c r="DS14" s="795"/>
      <c r="DT14" s="795"/>
      <c r="DU14" s="795"/>
      <c r="DV14" s="795"/>
      <c r="DW14" s="795"/>
      <c r="DX14" s="795"/>
      <c r="DY14" s="795"/>
      <c r="DZ14" s="795"/>
      <c r="EA14" s="796"/>
      <c r="EB14" s="794"/>
      <c r="EC14" s="795"/>
      <c r="ED14" s="795"/>
      <c r="EE14" s="795"/>
      <c r="EF14" s="795"/>
      <c r="EG14" s="795"/>
      <c r="EH14" s="795"/>
      <c r="EI14" s="795"/>
      <c r="EJ14" s="795"/>
      <c r="EK14" s="795"/>
      <c r="EL14" s="796"/>
      <c r="EM14" s="794">
        <v>1.8</v>
      </c>
      <c r="EN14" s="795"/>
      <c r="EO14" s="795"/>
      <c r="EP14" s="795"/>
      <c r="EQ14" s="795"/>
      <c r="ER14" s="795"/>
      <c r="ES14" s="795"/>
      <c r="ET14" s="795"/>
      <c r="EU14" s="796"/>
      <c r="EV14" s="794"/>
      <c r="EW14" s="795"/>
      <c r="EX14" s="795"/>
      <c r="EY14" s="795"/>
      <c r="EZ14" s="795"/>
      <c r="FA14" s="795"/>
      <c r="FB14" s="795"/>
      <c r="FC14" s="795"/>
      <c r="FD14" s="796"/>
      <c r="FE14" s="794"/>
      <c r="FF14" s="795"/>
      <c r="FG14" s="795"/>
      <c r="FH14" s="795"/>
      <c r="FI14" s="795"/>
      <c r="FJ14" s="795"/>
      <c r="FK14" s="795"/>
      <c r="FL14" s="795"/>
      <c r="FM14" s="796"/>
      <c r="FN14" s="794"/>
      <c r="FO14" s="795"/>
      <c r="FP14" s="795"/>
      <c r="FQ14" s="795"/>
      <c r="FR14" s="795"/>
      <c r="FS14" s="795"/>
      <c r="FT14" s="795"/>
      <c r="FU14" s="795"/>
      <c r="FV14" s="796"/>
      <c r="FW14" s="797" t="s">
        <v>247</v>
      </c>
      <c r="FX14" s="798"/>
      <c r="FY14" s="798"/>
      <c r="FZ14" s="798"/>
      <c r="GA14" s="798"/>
      <c r="GB14" s="798"/>
      <c r="GC14" s="798"/>
      <c r="GD14" s="798"/>
      <c r="GE14" s="798"/>
      <c r="GF14" s="799"/>
      <c r="GG14" s="800"/>
      <c r="GH14" s="801"/>
      <c r="GI14" s="801"/>
      <c r="GJ14" s="801"/>
      <c r="GK14" s="801"/>
      <c r="GL14" s="801"/>
      <c r="GM14" s="801"/>
      <c r="GN14" s="801"/>
      <c r="GO14" s="801"/>
      <c r="GP14" s="801"/>
      <c r="GQ14" s="801"/>
      <c r="GR14" s="802"/>
      <c r="GS14" s="800"/>
      <c r="GT14" s="801"/>
      <c r="GU14" s="801"/>
      <c r="GV14" s="801"/>
      <c r="GW14" s="801"/>
      <c r="GX14" s="801"/>
      <c r="GY14" s="801"/>
      <c r="GZ14" s="801"/>
      <c r="HA14" s="801"/>
      <c r="HB14" s="801"/>
      <c r="HC14" s="801"/>
      <c r="HD14" s="801"/>
      <c r="HE14" s="801"/>
      <c r="HF14" s="801"/>
      <c r="HG14" s="801"/>
      <c r="HH14" s="802"/>
      <c r="HI14" s="794"/>
      <c r="HJ14" s="795"/>
      <c r="HK14" s="795"/>
      <c r="HL14" s="795"/>
      <c r="HM14" s="795"/>
      <c r="HN14" s="795"/>
      <c r="HO14" s="796"/>
      <c r="HP14" s="794"/>
      <c r="HQ14" s="795"/>
      <c r="HR14" s="795"/>
      <c r="HS14" s="795"/>
      <c r="HT14" s="796"/>
      <c r="HU14" s="794"/>
      <c r="HV14" s="795"/>
      <c r="HW14" s="795"/>
      <c r="HX14" s="795"/>
      <c r="HY14" s="795"/>
      <c r="HZ14" s="795"/>
      <c r="IA14" s="796"/>
      <c r="IB14" s="792"/>
      <c r="IC14" s="792"/>
      <c r="ID14" s="792"/>
      <c r="IE14" s="792"/>
      <c r="IF14" s="792"/>
      <c r="IG14" s="792"/>
      <c r="IH14" s="793"/>
    </row>
    <row r="15" spans="1:242" s="1" customFormat="1" ht="130.5" customHeight="1">
      <c r="A15" s="825">
        <v>3</v>
      </c>
      <c r="B15" s="826"/>
      <c r="C15" s="826"/>
      <c r="D15" s="827"/>
      <c r="E15" s="828" t="s">
        <v>532</v>
      </c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30"/>
      <c r="Q15" s="800" t="s">
        <v>230</v>
      </c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0" t="s">
        <v>231</v>
      </c>
      <c r="AC15" s="801"/>
      <c r="AD15" s="801"/>
      <c r="AE15" s="801"/>
      <c r="AF15" s="801"/>
      <c r="AG15" s="801"/>
      <c r="AH15" s="801"/>
      <c r="AI15" s="801"/>
      <c r="AJ15" s="801"/>
      <c r="AK15" s="801"/>
      <c r="AL15" s="802"/>
      <c r="AM15" s="800"/>
      <c r="AN15" s="801"/>
      <c r="AO15" s="801"/>
      <c r="AP15" s="801"/>
      <c r="AQ15" s="801"/>
      <c r="AR15" s="801"/>
      <c r="AS15" s="801"/>
      <c r="AT15" s="801"/>
      <c r="AU15" s="802"/>
      <c r="AV15" s="794"/>
      <c r="AW15" s="795"/>
      <c r="AX15" s="795"/>
      <c r="AY15" s="795"/>
      <c r="AZ15" s="795"/>
      <c r="BA15" s="795"/>
      <c r="BB15" s="795"/>
      <c r="BC15" s="795"/>
      <c r="BD15" s="796"/>
      <c r="BE15" s="794"/>
      <c r="BF15" s="795"/>
      <c r="BG15" s="795"/>
      <c r="BH15" s="795"/>
      <c r="BI15" s="795"/>
      <c r="BJ15" s="795"/>
      <c r="BK15" s="795"/>
      <c r="BL15" s="796"/>
      <c r="BM15" s="794"/>
      <c r="BN15" s="795"/>
      <c r="BO15" s="795"/>
      <c r="BP15" s="795"/>
      <c r="BQ15" s="795"/>
      <c r="BR15" s="795"/>
      <c r="BS15" s="796"/>
      <c r="BT15" s="789" t="s">
        <v>548</v>
      </c>
      <c r="BU15" s="790"/>
      <c r="BV15" s="790"/>
      <c r="BW15" s="790"/>
      <c r="BX15" s="790"/>
      <c r="BY15" s="790"/>
      <c r="BZ15" s="790"/>
      <c r="CA15" s="791"/>
      <c r="CB15" s="789" t="s">
        <v>548</v>
      </c>
      <c r="CC15" s="790"/>
      <c r="CD15" s="790"/>
      <c r="CE15" s="790"/>
      <c r="CF15" s="790"/>
      <c r="CG15" s="790"/>
      <c r="CH15" s="790"/>
      <c r="CI15" s="791"/>
      <c r="CJ15" s="794" t="s">
        <v>233</v>
      </c>
      <c r="CK15" s="795"/>
      <c r="CL15" s="795"/>
      <c r="CM15" s="795"/>
      <c r="CN15" s="795"/>
      <c r="CO15" s="795"/>
      <c r="CP15" s="795"/>
      <c r="CQ15" s="796"/>
      <c r="CR15" s="794" t="s">
        <v>232</v>
      </c>
      <c r="CS15" s="795"/>
      <c r="CT15" s="795"/>
      <c r="CU15" s="795"/>
      <c r="CV15" s="795"/>
      <c r="CW15" s="795"/>
      <c r="CX15" s="795"/>
      <c r="CY15" s="796"/>
      <c r="CZ15" s="794" t="s">
        <v>233</v>
      </c>
      <c r="DA15" s="795"/>
      <c r="DB15" s="795"/>
      <c r="DC15" s="795"/>
      <c r="DD15" s="795"/>
      <c r="DE15" s="795"/>
      <c r="DF15" s="795"/>
      <c r="DG15" s="796"/>
      <c r="DH15" s="794" t="s">
        <v>233</v>
      </c>
      <c r="DI15" s="795"/>
      <c r="DJ15" s="795"/>
      <c r="DK15" s="795"/>
      <c r="DL15" s="795"/>
      <c r="DM15" s="795"/>
      <c r="DN15" s="795"/>
      <c r="DO15" s="796"/>
      <c r="DP15" s="794"/>
      <c r="DQ15" s="795"/>
      <c r="DR15" s="795"/>
      <c r="DS15" s="795"/>
      <c r="DT15" s="795"/>
      <c r="DU15" s="795"/>
      <c r="DV15" s="795"/>
      <c r="DW15" s="795"/>
      <c r="DX15" s="795"/>
      <c r="DY15" s="795"/>
      <c r="DZ15" s="795"/>
      <c r="EA15" s="796"/>
      <c r="EB15" s="794"/>
      <c r="EC15" s="795"/>
      <c r="ED15" s="795"/>
      <c r="EE15" s="795"/>
      <c r="EF15" s="795"/>
      <c r="EG15" s="795"/>
      <c r="EH15" s="795"/>
      <c r="EI15" s="795"/>
      <c r="EJ15" s="795"/>
      <c r="EK15" s="795"/>
      <c r="EL15" s="796"/>
      <c r="EM15" s="794">
        <v>1.5</v>
      </c>
      <c r="EN15" s="795"/>
      <c r="EO15" s="795"/>
      <c r="EP15" s="795"/>
      <c r="EQ15" s="795"/>
      <c r="ER15" s="795"/>
      <c r="ES15" s="795"/>
      <c r="ET15" s="795"/>
      <c r="EU15" s="796"/>
      <c r="EV15" s="794"/>
      <c r="EW15" s="795"/>
      <c r="EX15" s="795"/>
      <c r="EY15" s="795"/>
      <c r="EZ15" s="795"/>
      <c r="FA15" s="795"/>
      <c r="FB15" s="795"/>
      <c r="FC15" s="795"/>
      <c r="FD15" s="796"/>
      <c r="FE15" s="794"/>
      <c r="FF15" s="795"/>
      <c r="FG15" s="795"/>
      <c r="FH15" s="795"/>
      <c r="FI15" s="795"/>
      <c r="FJ15" s="795"/>
      <c r="FK15" s="795"/>
      <c r="FL15" s="795"/>
      <c r="FM15" s="796"/>
      <c r="FN15" s="794"/>
      <c r="FO15" s="795"/>
      <c r="FP15" s="795"/>
      <c r="FQ15" s="795"/>
      <c r="FR15" s="795"/>
      <c r="FS15" s="795"/>
      <c r="FT15" s="795"/>
      <c r="FU15" s="795"/>
      <c r="FV15" s="796"/>
      <c r="FW15" s="797" t="s">
        <v>229</v>
      </c>
      <c r="FX15" s="798"/>
      <c r="FY15" s="798"/>
      <c r="FZ15" s="798"/>
      <c r="GA15" s="798"/>
      <c r="GB15" s="798"/>
      <c r="GC15" s="798"/>
      <c r="GD15" s="798"/>
      <c r="GE15" s="798"/>
      <c r="GF15" s="799"/>
      <c r="GG15" s="800"/>
      <c r="GH15" s="801"/>
      <c r="GI15" s="801"/>
      <c r="GJ15" s="801"/>
      <c r="GK15" s="801"/>
      <c r="GL15" s="801"/>
      <c r="GM15" s="801"/>
      <c r="GN15" s="801"/>
      <c r="GO15" s="801"/>
      <c r="GP15" s="801"/>
      <c r="GQ15" s="801"/>
      <c r="GR15" s="802"/>
      <c r="GS15" s="800"/>
      <c r="GT15" s="801"/>
      <c r="GU15" s="801"/>
      <c r="GV15" s="801"/>
      <c r="GW15" s="801"/>
      <c r="GX15" s="801"/>
      <c r="GY15" s="801"/>
      <c r="GZ15" s="801"/>
      <c r="HA15" s="801"/>
      <c r="HB15" s="801"/>
      <c r="HC15" s="801"/>
      <c r="HD15" s="801"/>
      <c r="HE15" s="801"/>
      <c r="HF15" s="801"/>
      <c r="HG15" s="801"/>
      <c r="HH15" s="802"/>
      <c r="HI15" s="794"/>
      <c r="HJ15" s="795"/>
      <c r="HK15" s="795"/>
      <c r="HL15" s="795"/>
      <c r="HM15" s="795"/>
      <c r="HN15" s="795"/>
      <c r="HO15" s="796"/>
      <c r="HP15" s="794"/>
      <c r="HQ15" s="795"/>
      <c r="HR15" s="795"/>
      <c r="HS15" s="795"/>
      <c r="HT15" s="796"/>
      <c r="HU15" s="794"/>
      <c r="HV15" s="795"/>
      <c r="HW15" s="795"/>
      <c r="HX15" s="795"/>
      <c r="HY15" s="795"/>
      <c r="HZ15" s="795"/>
      <c r="IA15" s="796"/>
      <c r="IB15" s="792"/>
      <c r="IC15" s="792"/>
      <c r="ID15" s="792"/>
      <c r="IE15" s="792"/>
      <c r="IF15" s="792"/>
      <c r="IG15" s="792"/>
      <c r="IH15" s="793"/>
    </row>
    <row r="16" spans="1:242" s="1" customFormat="1" ht="151.5" customHeight="1">
      <c r="A16" s="825">
        <v>4</v>
      </c>
      <c r="B16" s="826"/>
      <c r="C16" s="826"/>
      <c r="D16" s="827"/>
      <c r="E16" s="828" t="s">
        <v>531</v>
      </c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30"/>
      <c r="Q16" s="800" t="s">
        <v>230</v>
      </c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0" t="s">
        <v>231</v>
      </c>
      <c r="AC16" s="801"/>
      <c r="AD16" s="801"/>
      <c r="AE16" s="801"/>
      <c r="AF16" s="801"/>
      <c r="AG16" s="801"/>
      <c r="AH16" s="801"/>
      <c r="AI16" s="801"/>
      <c r="AJ16" s="801"/>
      <c r="AK16" s="801"/>
      <c r="AL16" s="802"/>
      <c r="AM16" s="800" t="s">
        <v>549</v>
      </c>
      <c r="AN16" s="801"/>
      <c r="AO16" s="801"/>
      <c r="AP16" s="801"/>
      <c r="AQ16" s="801"/>
      <c r="AR16" s="801"/>
      <c r="AS16" s="801"/>
      <c r="AT16" s="801"/>
      <c r="AU16" s="802"/>
      <c r="AV16" s="794"/>
      <c r="AW16" s="795"/>
      <c r="AX16" s="795"/>
      <c r="AY16" s="795"/>
      <c r="AZ16" s="795"/>
      <c r="BA16" s="795"/>
      <c r="BB16" s="795"/>
      <c r="BC16" s="795"/>
      <c r="BD16" s="796"/>
      <c r="BE16" s="794" t="s">
        <v>550</v>
      </c>
      <c r="BF16" s="795"/>
      <c r="BG16" s="795"/>
      <c r="BH16" s="795"/>
      <c r="BI16" s="795"/>
      <c r="BJ16" s="795"/>
      <c r="BK16" s="795"/>
      <c r="BL16" s="796"/>
      <c r="BM16" s="794"/>
      <c r="BN16" s="795"/>
      <c r="BO16" s="795"/>
      <c r="BP16" s="795"/>
      <c r="BQ16" s="795"/>
      <c r="BR16" s="795"/>
      <c r="BS16" s="796"/>
      <c r="BT16" s="789" t="s">
        <v>548</v>
      </c>
      <c r="BU16" s="790"/>
      <c r="BV16" s="790"/>
      <c r="BW16" s="790"/>
      <c r="BX16" s="790"/>
      <c r="BY16" s="790"/>
      <c r="BZ16" s="790"/>
      <c r="CA16" s="791"/>
      <c r="CB16" s="789" t="s">
        <v>548</v>
      </c>
      <c r="CC16" s="790"/>
      <c r="CD16" s="790"/>
      <c r="CE16" s="790"/>
      <c r="CF16" s="790"/>
      <c r="CG16" s="790"/>
      <c r="CH16" s="790"/>
      <c r="CI16" s="791"/>
      <c r="CJ16" s="794" t="s">
        <v>233</v>
      </c>
      <c r="CK16" s="795"/>
      <c r="CL16" s="795"/>
      <c r="CM16" s="795"/>
      <c r="CN16" s="795"/>
      <c r="CO16" s="795"/>
      <c r="CP16" s="795"/>
      <c r="CQ16" s="796"/>
      <c r="CR16" s="794" t="s">
        <v>232</v>
      </c>
      <c r="CS16" s="795"/>
      <c r="CT16" s="795"/>
      <c r="CU16" s="795"/>
      <c r="CV16" s="795"/>
      <c r="CW16" s="795"/>
      <c r="CX16" s="795"/>
      <c r="CY16" s="796"/>
      <c r="CZ16" s="794" t="s">
        <v>233</v>
      </c>
      <c r="DA16" s="795"/>
      <c r="DB16" s="795"/>
      <c r="DC16" s="795"/>
      <c r="DD16" s="795"/>
      <c r="DE16" s="795"/>
      <c r="DF16" s="795"/>
      <c r="DG16" s="796"/>
      <c r="DH16" s="794" t="s">
        <v>233</v>
      </c>
      <c r="DI16" s="795"/>
      <c r="DJ16" s="795"/>
      <c r="DK16" s="795"/>
      <c r="DL16" s="795"/>
      <c r="DM16" s="795"/>
      <c r="DN16" s="795"/>
      <c r="DO16" s="796"/>
      <c r="DP16" s="794"/>
      <c r="DQ16" s="795"/>
      <c r="DR16" s="795"/>
      <c r="DS16" s="795"/>
      <c r="DT16" s="795"/>
      <c r="DU16" s="795"/>
      <c r="DV16" s="795"/>
      <c r="DW16" s="795"/>
      <c r="DX16" s="795"/>
      <c r="DY16" s="795"/>
      <c r="DZ16" s="795"/>
      <c r="EA16" s="796"/>
      <c r="EB16" s="794"/>
      <c r="EC16" s="795"/>
      <c r="ED16" s="795"/>
      <c r="EE16" s="795"/>
      <c r="EF16" s="795"/>
      <c r="EG16" s="795"/>
      <c r="EH16" s="795"/>
      <c r="EI16" s="795"/>
      <c r="EJ16" s="795"/>
      <c r="EK16" s="795"/>
      <c r="EL16" s="796"/>
      <c r="EM16" s="831">
        <v>24.662</v>
      </c>
      <c r="EN16" s="832"/>
      <c r="EO16" s="832"/>
      <c r="EP16" s="832"/>
      <c r="EQ16" s="832"/>
      <c r="ER16" s="832"/>
      <c r="ES16" s="832"/>
      <c r="ET16" s="832"/>
      <c r="EU16" s="833"/>
      <c r="EV16" s="794"/>
      <c r="EW16" s="795"/>
      <c r="EX16" s="795"/>
      <c r="EY16" s="795"/>
      <c r="EZ16" s="795"/>
      <c r="FA16" s="795"/>
      <c r="FB16" s="795"/>
      <c r="FC16" s="795"/>
      <c r="FD16" s="796"/>
      <c r="FE16" s="831"/>
      <c r="FF16" s="832"/>
      <c r="FG16" s="832"/>
      <c r="FH16" s="832"/>
      <c r="FI16" s="832"/>
      <c r="FJ16" s="832"/>
      <c r="FK16" s="832"/>
      <c r="FL16" s="832"/>
      <c r="FM16" s="833"/>
      <c r="FN16" s="794"/>
      <c r="FO16" s="795"/>
      <c r="FP16" s="795"/>
      <c r="FQ16" s="795"/>
      <c r="FR16" s="795"/>
      <c r="FS16" s="795"/>
      <c r="FT16" s="795"/>
      <c r="FU16" s="795"/>
      <c r="FV16" s="796"/>
      <c r="FW16" s="797" t="s">
        <v>229</v>
      </c>
      <c r="FX16" s="798"/>
      <c r="FY16" s="798"/>
      <c r="FZ16" s="798"/>
      <c r="GA16" s="798"/>
      <c r="GB16" s="798"/>
      <c r="GC16" s="798"/>
      <c r="GD16" s="798"/>
      <c r="GE16" s="798"/>
      <c r="GF16" s="799"/>
      <c r="GG16" s="800"/>
      <c r="GH16" s="801"/>
      <c r="GI16" s="801"/>
      <c r="GJ16" s="801"/>
      <c r="GK16" s="801"/>
      <c r="GL16" s="801"/>
      <c r="GM16" s="801"/>
      <c r="GN16" s="801"/>
      <c r="GO16" s="801"/>
      <c r="GP16" s="801"/>
      <c r="GQ16" s="801"/>
      <c r="GR16" s="802"/>
      <c r="GS16" s="800"/>
      <c r="GT16" s="801"/>
      <c r="GU16" s="801"/>
      <c r="GV16" s="801"/>
      <c r="GW16" s="801"/>
      <c r="GX16" s="801"/>
      <c r="GY16" s="801"/>
      <c r="GZ16" s="801"/>
      <c r="HA16" s="801"/>
      <c r="HB16" s="801"/>
      <c r="HC16" s="801"/>
      <c r="HD16" s="801"/>
      <c r="HE16" s="801"/>
      <c r="HF16" s="801"/>
      <c r="HG16" s="801"/>
      <c r="HH16" s="802"/>
      <c r="HI16" s="794"/>
      <c r="HJ16" s="795"/>
      <c r="HK16" s="795"/>
      <c r="HL16" s="795"/>
      <c r="HM16" s="795"/>
      <c r="HN16" s="795"/>
      <c r="HO16" s="796"/>
      <c r="HP16" s="794"/>
      <c r="HQ16" s="795"/>
      <c r="HR16" s="795"/>
      <c r="HS16" s="795"/>
      <c r="HT16" s="796"/>
      <c r="HU16" s="794"/>
      <c r="HV16" s="795"/>
      <c r="HW16" s="795"/>
      <c r="HX16" s="795"/>
      <c r="HY16" s="795"/>
      <c r="HZ16" s="795"/>
      <c r="IA16" s="796"/>
      <c r="IB16" s="792"/>
      <c r="IC16" s="792"/>
      <c r="ID16" s="792"/>
      <c r="IE16" s="792"/>
      <c r="IF16" s="792"/>
      <c r="IG16" s="792"/>
      <c r="IH16" s="793"/>
    </row>
    <row r="17" ht="16.5" customHeight="1"/>
    <row r="18" spans="8:9" s="1" customFormat="1" ht="10.5">
      <c r="H18" s="48" t="s">
        <v>48</v>
      </c>
      <c r="I18" s="1" t="s">
        <v>160</v>
      </c>
    </row>
    <row r="19" s="49" customFormat="1" ht="10.5">
      <c r="I19" s="49" t="s">
        <v>161</v>
      </c>
    </row>
    <row r="20" s="49" customFormat="1" ht="10.5">
      <c r="I20" s="49" t="s">
        <v>162</v>
      </c>
    </row>
    <row r="21" s="49" customFormat="1" ht="10.5">
      <c r="I21" s="49" t="s">
        <v>163</v>
      </c>
    </row>
    <row r="22" s="49" customFormat="1" ht="11.25" customHeight="1">
      <c r="I22" s="49" t="s">
        <v>164</v>
      </c>
    </row>
    <row r="23" spans="8:9" s="1" customFormat="1" ht="11.25" customHeight="1">
      <c r="H23" s="48" t="s">
        <v>49</v>
      </c>
      <c r="I23" s="1" t="s">
        <v>165</v>
      </c>
    </row>
    <row r="24" spans="8:9" s="1" customFormat="1" ht="10.5">
      <c r="H24" s="48" t="s">
        <v>50</v>
      </c>
      <c r="I24" s="1" t="s">
        <v>166</v>
      </c>
    </row>
    <row r="25" spans="8:9" s="1" customFormat="1" ht="10.5">
      <c r="H25" s="48" t="s">
        <v>51</v>
      </c>
      <c r="I25" s="1" t="s">
        <v>167</v>
      </c>
    </row>
    <row r="26" s="1" customFormat="1" ht="10.5">
      <c r="H26" s="48"/>
    </row>
    <row r="27" s="1" customFormat="1" ht="10.5">
      <c r="H27" s="48"/>
    </row>
    <row r="29" spans="1:243" ht="12.75">
      <c r="A29" s="834" t="s">
        <v>77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34"/>
      <c r="U29" s="834"/>
      <c r="V29" s="834"/>
      <c r="W29" s="834"/>
      <c r="X29" s="834"/>
      <c r="Y29" s="834"/>
      <c r="Z29" s="834"/>
      <c r="AA29" s="834"/>
      <c r="AB29" s="834"/>
      <c r="AC29" s="834"/>
      <c r="AD29" s="834"/>
      <c r="AE29" s="834"/>
      <c r="AF29" s="834"/>
      <c r="AG29" s="834"/>
      <c r="AH29" s="834"/>
      <c r="AI29" s="834"/>
      <c r="AJ29" s="834"/>
      <c r="AK29" s="834"/>
      <c r="AL29" s="834"/>
      <c r="AM29" s="834"/>
      <c r="AN29" s="834"/>
      <c r="AO29" s="834"/>
      <c r="AP29" s="834"/>
      <c r="AQ29" s="834"/>
      <c r="AR29" s="834"/>
      <c r="AS29" s="834"/>
      <c r="AT29" s="834"/>
      <c r="AU29" s="834"/>
      <c r="AV29" s="834"/>
      <c r="AW29" s="834"/>
      <c r="AX29" s="834"/>
      <c r="AY29" s="834"/>
      <c r="AZ29" s="834"/>
      <c r="BA29" s="834"/>
      <c r="BB29" s="834"/>
      <c r="BC29" s="834"/>
      <c r="BD29" s="834"/>
      <c r="BE29" s="834"/>
      <c r="BF29" s="834"/>
      <c r="BG29" s="834"/>
      <c r="BH29" s="834"/>
      <c r="BI29" s="834"/>
      <c r="BJ29" s="834"/>
      <c r="BK29" s="834"/>
      <c r="BL29" s="834"/>
      <c r="BM29" s="834"/>
      <c r="BN29" s="834"/>
      <c r="BO29" s="834"/>
      <c r="BP29" s="834"/>
      <c r="BQ29" s="834"/>
      <c r="BR29" s="834"/>
      <c r="BS29" s="834"/>
      <c r="BT29" s="834"/>
      <c r="BU29" s="834"/>
      <c r="BV29" s="834"/>
      <c r="BW29" s="834"/>
      <c r="BX29" s="834"/>
      <c r="BY29" s="834"/>
      <c r="BZ29" s="834"/>
      <c r="CA29" s="834"/>
      <c r="CB29" s="834"/>
      <c r="CC29" s="834"/>
      <c r="CD29" s="834"/>
      <c r="CE29" s="834"/>
      <c r="CF29" s="834"/>
      <c r="CG29" s="834"/>
      <c r="CH29" s="834"/>
      <c r="CI29" s="834"/>
      <c r="CJ29" s="834"/>
      <c r="CK29" s="834"/>
      <c r="CL29" s="834"/>
      <c r="CM29" s="834"/>
      <c r="CN29" s="834"/>
      <c r="CO29" s="834"/>
      <c r="CP29" s="834"/>
      <c r="CQ29" s="834"/>
      <c r="CR29" s="834"/>
      <c r="CS29" s="834"/>
      <c r="CT29" s="834"/>
      <c r="CU29" s="834"/>
      <c r="CV29" s="834"/>
      <c r="CW29" s="834"/>
      <c r="CX29" s="834"/>
      <c r="CY29" s="834"/>
      <c r="CZ29" s="834"/>
      <c r="DA29" s="834"/>
      <c r="DB29" s="834"/>
      <c r="DC29" s="834"/>
      <c r="DD29" s="834"/>
      <c r="DE29" s="834"/>
      <c r="DF29" s="834"/>
      <c r="DG29" s="834"/>
      <c r="DH29" s="834"/>
      <c r="DI29" s="834"/>
      <c r="DJ29" s="834"/>
      <c r="DK29" s="834"/>
      <c r="DL29" s="834"/>
      <c r="DM29" s="834"/>
      <c r="DN29" s="834"/>
      <c r="DO29" s="834"/>
      <c r="DP29" s="834"/>
      <c r="DQ29" s="834"/>
      <c r="DR29" s="834"/>
      <c r="DS29" s="834"/>
      <c r="DT29" s="834"/>
      <c r="DU29" s="834"/>
      <c r="DV29" s="834"/>
      <c r="DW29" s="834"/>
      <c r="DX29" s="834"/>
      <c r="DY29" s="834"/>
      <c r="DZ29" s="834"/>
      <c r="EA29" s="834"/>
      <c r="EB29" s="834"/>
      <c r="EC29" s="834"/>
      <c r="ED29" s="834"/>
      <c r="EE29" s="834"/>
      <c r="EF29" s="834"/>
      <c r="EG29" s="834"/>
      <c r="EH29" s="834"/>
      <c r="EI29" s="834"/>
      <c r="EJ29" s="834"/>
      <c r="EK29" s="834"/>
      <c r="EL29" s="834"/>
      <c r="EM29" s="834"/>
      <c r="EN29" s="834"/>
      <c r="EO29" s="834"/>
      <c r="EP29" s="834"/>
      <c r="EQ29" s="834"/>
      <c r="ER29" s="834"/>
      <c r="ES29" s="834"/>
      <c r="ET29" s="834"/>
      <c r="EU29" s="834"/>
      <c r="EV29" s="834"/>
      <c r="EW29" s="834"/>
      <c r="EX29" s="834"/>
      <c r="EY29" s="834"/>
      <c r="EZ29" s="834"/>
      <c r="FA29" s="834"/>
      <c r="FB29" s="834"/>
      <c r="FC29" s="834"/>
      <c r="FD29" s="834"/>
      <c r="FE29" s="834"/>
      <c r="FF29" s="834"/>
      <c r="FG29" s="834"/>
      <c r="FH29" s="834"/>
      <c r="FI29" s="834"/>
      <c r="FJ29" s="834"/>
      <c r="FK29" s="834"/>
      <c r="FL29" s="834"/>
      <c r="FM29" s="834"/>
      <c r="FN29" s="834"/>
      <c r="FO29" s="834"/>
      <c r="FP29" s="834"/>
      <c r="FQ29" s="834"/>
      <c r="FR29" s="834"/>
      <c r="FS29" s="834"/>
      <c r="FT29" s="834"/>
      <c r="FU29" s="834"/>
      <c r="FV29" s="834"/>
      <c r="FW29" s="834"/>
      <c r="FX29" s="834"/>
      <c r="FY29" s="834"/>
      <c r="FZ29" s="834"/>
      <c r="GA29" s="834"/>
      <c r="GB29" s="834"/>
      <c r="GC29" s="834"/>
      <c r="GD29" s="834"/>
      <c r="GE29" s="834"/>
      <c r="GF29" s="834"/>
      <c r="GG29" s="834"/>
      <c r="GH29" s="834"/>
      <c r="GI29" s="834"/>
      <c r="GJ29" s="834"/>
      <c r="GK29" s="834"/>
      <c r="GL29" s="834"/>
      <c r="GM29" s="834"/>
      <c r="GN29" s="834"/>
      <c r="GO29" s="834"/>
      <c r="GP29" s="834"/>
      <c r="GQ29" s="834"/>
      <c r="GR29" s="834"/>
      <c r="GS29" s="834"/>
      <c r="GT29" s="834"/>
      <c r="GU29" s="834"/>
      <c r="GV29" s="834"/>
      <c r="GW29" s="834"/>
      <c r="GX29" s="834"/>
      <c r="GY29" s="834"/>
      <c r="GZ29" s="834"/>
      <c r="HA29" s="834"/>
      <c r="HB29" s="834"/>
      <c r="HC29" s="834"/>
      <c r="HD29" s="834"/>
      <c r="HE29" s="834"/>
      <c r="HF29" s="834"/>
      <c r="HG29" s="834"/>
      <c r="HH29" s="834"/>
      <c r="HI29" s="834"/>
      <c r="HJ29" s="834"/>
      <c r="HK29" s="834"/>
      <c r="HL29" s="834"/>
      <c r="HM29" s="834"/>
      <c r="HN29" s="834"/>
      <c r="HO29" s="834"/>
      <c r="HP29" s="834"/>
      <c r="HQ29" s="834"/>
      <c r="HR29" s="834"/>
      <c r="HS29" s="834"/>
      <c r="HT29" s="834"/>
      <c r="HU29" s="834"/>
      <c r="HV29" s="834"/>
      <c r="HW29" s="834"/>
      <c r="HX29" s="834"/>
      <c r="HY29" s="834"/>
      <c r="HZ29" s="834"/>
      <c r="IA29" s="834"/>
      <c r="IB29" s="834"/>
      <c r="IC29" s="834"/>
      <c r="ID29" s="834"/>
      <c r="IE29" s="834"/>
      <c r="IF29" s="834"/>
      <c r="IG29" s="834"/>
      <c r="IH29" s="834"/>
      <c r="II29" s="834"/>
    </row>
  </sheetData>
  <sheetProtection/>
  <mergeCells count="157">
    <mergeCell ref="CB14:CI14"/>
    <mergeCell ref="CJ14:CQ14"/>
    <mergeCell ref="CR14:CY14"/>
    <mergeCell ref="CZ14:DG14"/>
    <mergeCell ref="DH14:DO14"/>
    <mergeCell ref="DP14:EA14"/>
    <mergeCell ref="EB14:EL14"/>
    <mergeCell ref="HP14:HT14"/>
    <mergeCell ref="HI14:HO14"/>
    <mergeCell ref="HU14:IA14"/>
    <mergeCell ref="IB14:IH14"/>
    <mergeCell ref="EM14:EU14"/>
    <mergeCell ref="EV14:FD14"/>
    <mergeCell ref="FE14:FM14"/>
    <mergeCell ref="FN14:FV14"/>
    <mergeCell ref="FW14:GF14"/>
    <mergeCell ref="GG14:GR14"/>
    <mergeCell ref="EM15:EU15"/>
    <mergeCell ref="HP13:HT13"/>
    <mergeCell ref="HU13:IA13"/>
    <mergeCell ref="GG13:GR13"/>
    <mergeCell ref="GS13:HH13"/>
    <mergeCell ref="CZ13:DG13"/>
    <mergeCell ref="DH13:DO13"/>
    <mergeCell ref="DP13:EA13"/>
    <mergeCell ref="EB13:EL13"/>
    <mergeCell ref="EM13:EU13"/>
    <mergeCell ref="EV13:FD13"/>
    <mergeCell ref="FW13:GF13"/>
    <mergeCell ref="FE13:FM13"/>
    <mergeCell ref="FN13:FV13"/>
    <mergeCell ref="IB13:IH13"/>
    <mergeCell ref="HI13:HO13"/>
    <mergeCell ref="GS14:HH14"/>
    <mergeCell ref="Q14:AA14"/>
    <mergeCell ref="A29:II29"/>
    <mergeCell ref="CR16:CY16"/>
    <mergeCell ref="CZ16:DG16"/>
    <mergeCell ref="DH16:DO16"/>
    <mergeCell ref="DP16:EA16"/>
    <mergeCell ref="A16:D16"/>
    <mergeCell ref="E16:P16"/>
    <mergeCell ref="Q16:AA16"/>
    <mergeCell ref="AB16:AL16"/>
    <mergeCell ref="AM16:AU16"/>
    <mergeCell ref="AV16:BD16"/>
    <mergeCell ref="BE16:BL16"/>
    <mergeCell ref="BM16:BS16"/>
    <mergeCell ref="IB16:IH16"/>
    <mergeCell ref="FW16:GF16"/>
    <mergeCell ref="GG16:GR16"/>
    <mergeCell ref="GS16:HH16"/>
    <mergeCell ref="HI16:HO16"/>
    <mergeCell ref="HP16:HT16"/>
    <mergeCell ref="HU16:IA16"/>
    <mergeCell ref="EB16:EL16"/>
    <mergeCell ref="EM16:EU16"/>
    <mergeCell ref="EV16:FD16"/>
    <mergeCell ref="FE16:FM16"/>
    <mergeCell ref="FN16:FV16"/>
    <mergeCell ref="BT16:CA16"/>
    <mergeCell ref="CB16:CI16"/>
    <mergeCell ref="CJ16:CQ16"/>
    <mergeCell ref="A14:D14"/>
    <mergeCell ref="E14:P14"/>
    <mergeCell ref="AB14:AL14"/>
    <mergeCell ref="AM14:AU14"/>
    <mergeCell ref="AV14:BD14"/>
    <mergeCell ref="BE14:BL14"/>
    <mergeCell ref="BM14:BS14"/>
    <mergeCell ref="BT14:CA14"/>
    <mergeCell ref="A15:D15"/>
    <mergeCell ref="E15:P15"/>
    <mergeCell ref="Q15:AA15"/>
    <mergeCell ref="AB15:AL15"/>
    <mergeCell ref="AM15:AU15"/>
    <mergeCell ref="AV15:BD15"/>
    <mergeCell ref="BE15:BL15"/>
    <mergeCell ref="BM15:BS15"/>
    <mergeCell ref="BE13:BL13"/>
    <mergeCell ref="BM13:BS13"/>
    <mergeCell ref="BT13:CA13"/>
    <mergeCell ref="CB13:CI13"/>
    <mergeCell ref="CJ13:CQ13"/>
    <mergeCell ref="CR13:CY13"/>
    <mergeCell ref="A13:D13"/>
    <mergeCell ref="E13:P13"/>
    <mergeCell ref="Q13:AA13"/>
    <mergeCell ref="AB13:AL13"/>
    <mergeCell ref="AM13:AU13"/>
    <mergeCell ref="AV13:BD13"/>
    <mergeCell ref="A10:D12"/>
    <mergeCell ref="E10:P12"/>
    <mergeCell ref="Q10:AA12"/>
    <mergeCell ref="AB10:AL12"/>
    <mergeCell ref="AM10:BL10"/>
    <mergeCell ref="BM10:BS12"/>
    <mergeCell ref="BT10:CI10"/>
    <mergeCell ref="GS11:HH12"/>
    <mergeCell ref="HI11:HT11"/>
    <mergeCell ref="FN11:FV12"/>
    <mergeCell ref="FW11:GF12"/>
    <mergeCell ref="GG11:GR12"/>
    <mergeCell ref="AM11:AU12"/>
    <mergeCell ref="AV11:BD12"/>
    <mergeCell ref="BE11:BL12"/>
    <mergeCell ref="BT11:CA12"/>
    <mergeCell ref="CB11:CI12"/>
    <mergeCell ref="CJ11:CQ12"/>
    <mergeCell ref="CR11:CY12"/>
    <mergeCell ref="CZ11:DG12"/>
    <mergeCell ref="HU11:IH11"/>
    <mergeCell ref="HI12:HO12"/>
    <mergeCell ref="HP12:HT12"/>
    <mergeCell ref="HU12:IA12"/>
    <mergeCell ref="IB12:IH12"/>
    <mergeCell ref="FW10:HH10"/>
    <mergeCell ref="HI10:IH10"/>
    <mergeCell ref="CJ10:DO10"/>
    <mergeCell ref="DP10:EA12"/>
    <mergeCell ref="EB10:EL12"/>
    <mergeCell ref="EM10:FD10"/>
    <mergeCell ref="FE10:FV10"/>
    <mergeCell ref="DH11:DO12"/>
    <mergeCell ref="EM11:EU12"/>
    <mergeCell ref="EV11:FD12"/>
    <mergeCell ref="FE11:FM12"/>
    <mergeCell ref="HF7:HG7"/>
    <mergeCell ref="HH7:HJ7"/>
    <mergeCell ref="HK7:HL7"/>
    <mergeCell ref="HM7:HW7"/>
    <mergeCell ref="HX7:HZ7"/>
    <mergeCell ref="IA7:IC7"/>
    <mergeCell ref="HL1:IH1"/>
    <mergeCell ref="A2:IH2"/>
    <mergeCell ref="HC3:IH3"/>
    <mergeCell ref="HC4:IG4"/>
    <mergeCell ref="HG5:IH5"/>
    <mergeCell ref="HG6:IH6"/>
    <mergeCell ref="BT15:CA15"/>
    <mergeCell ref="IB15:IH15"/>
    <mergeCell ref="EV15:FD15"/>
    <mergeCell ref="FE15:FM15"/>
    <mergeCell ref="FN15:FV15"/>
    <mergeCell ref="FW15:GF15"/>
    <mergeCell ref="GG15:GR15"/>
    <mergeCell ref="GS15:HH15"/>
    <mergeCell ref="HI15:HO15"/>
    <mergeCell ref="HP15:HT15"/>
    <mergeCell ref="HU15:IA15"/>
    <mergeCell ref="CB15:CI15"/>
    <mergeCell ref="CJ15:CQ15"/>
    <mergeCell ref="CR15:CY15"/>
    <mergeCell ref="CZ15:DG15"/>
    <mergeCell ref="DH15:DO15"/>
    <mergeCell ref="DP15:EA15"/>
    <mergeCell ref="EB15:EL15"/>
  </mergeCells>
  <printOptions/>
  <pageMargins left="0.3937007874015748" right="0.31496062992125984" top="0.7874015748031497" bottom="0.3937007874015748" header="0.1968503937007874" footer="0.1968503937007874"/>
  <pageSetup fitToHeight="5" fitToWidth="1" horizontalDpi="600" verticalDpi="600" orientation="landscape" paperSize="8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7"/>
  <sheetViews>
    <sheetView view="pageBreakPreview" zoomScale="50" zoomScaleNormal="50" zoomScaleSheetLayoutView="50" zoomScalePageLayoutView="0" workbookViewId="0" topLeftCell="A48">
      <selection activeCell="G109" sqref="G109"/>
    </sheetView>
  </sheetViews>
  <sheetFormatPr defaultColWidth="10.28125" defaultRowHeight="47.25" customHeight="1"/>
  <cols>
    <col min="1" max="1" width="14.7109375" style="276" bestFit="1" customWidth="1"/>
    <col min="2" max="2" width="107.00390625" style="276" customWidth="1"/>
    <col min="3" max="3" width="58.7109375" style="276" customWidth="1"/>
    <col min="4" max="4" width="58.140625" style="276" customWidth="1"/>
    <col min="5" max="6" width="0" style="276" hidden="1" customWidth="1"/>
    <col min="7" max="7" width="49.00390625" style="276" customWidth="1"/>
    <col min="8" max="8" width="51.140625" style="276" customWidth="1"/>
    <col min="9" max="11" width="10.28125" style="276" customWidth="1"/>
    <col min="12" max="12" width="14.8515625" style="276" customWidth="1"/>
    <col min="13" max="16384" width="10.28125" style="276" customWidth="1"/>
  </cols>
  <sheetData>
    <row r="1" ht="47.25" customHeight="1">
      <c r="H1" s="277" t="s">
        <v>461</v>
      </c>
    </row>
    <row r="2" ht="47.25" customHeight="1">
      <c r="H2" s="277" t="s">
        <v>54</v>
      </c>
    </row>
    <row r="3" ht="47.25" customHeight="1">
      <c r="H3" s="277" t="s">
        <v>462</v>
      </c>
    </row>
    <row r="4" ht="47.25" customHeight="1">
      <c r="H4" s="277"/>
    </row>
    <row r="5" spans="1:11" ht="47.25" customHeight="1">
      <c r="A5" s="839"/>
      <c r="B5" s="839"/>
      <c r="C5" s="839"/>
      <c r="D5" s="839"/>
      <c r="E5" s="839"/>
      <c r="F5" s="839"/>
      <c r="G5" s="839"/>
      <c r="H5" s="839"/>
      <c r="I5" s="278"/>
      <c r="J5" s="278"/>
      <c r="K5" s="278"/>
    </row>
    <row r="6" spans="1:11" ht="47.2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ht="47.25" customHeight="1">
      <c r="H7" s="277" t="s">
        <v>56</v>
      </c>
    </row>
    <row r="8" ht="47.25" customHeight="1">
      <c r="H8" s="277" t="s">
        <v>57</v>
      </c>
    </row>
    <row r="9" spans="2:8" ht="47.25" customHeight="1">
      <c r="B9" s="276" t="s">
        <v>76</v>
      </c>
      <c r="H9" s="277" t="s">
        <v>1</v>
      </c>
    </row>
    <row r="10" ht="47.25" customHeight="1">
      <c r="H10" s="277" t="s">
        <v>2</v>
      </c>
    </row>
    <row r="11" ht="47.25" customHeight="1">
      <c r="H11" s="277"/>
    </row>
    <row r="12" ht="47.25" customHeight="1">
      <c r="H12" s="277"/>
    </row>
    <row r="13" ht="47.25" customHeight="1">
      <c r="H13" s="279" t="s">
        <v>3</v>
      </c>
    </row>
    <row r="14" ht="47.25" customHeight="1">
      <c r="H14" s="277" t="s">
        <v>59</v>
      </c>
    </row>
    <row r="15" ht="47.25" customHeight="1">
      <c r="H15" s="277" t="s">
        <v>6</v>
      </c>
    </row>
    <row r="17" spans="1:11" ht="47.25" customHeight="1">
      <c r="A17" s="280"/>
      <c r="K17" s="281"/>
    </row>
    <row r="18" spans="1:11" ht="47.25" customHeight="1">
      <c r="A18" s="840" t="s">
        <v>521</v>
      </c>
      <c r="B18" s="840"/>
      <c r="C18" s="840"/>
      <c r="D18" s="840"/>
      <c r="E18" s="840"/>
      <c r="F18" s="840"/>
      <c r="G18" s="840"/>
      <c r="H18" s="840"/>
      <c r="K18" s="281"/>
    </row>
    <row r="19" ht="47.25" customHeight="1">
      <c r="K19" s="281"/>
    </row>
    <row r="20" spans="1:11" ht="47.25" customHeight="1">
      <c r="A20" s="841"/>
      <c r="B20" s="841"/>
      <c r="C20" s="842"/>
      <c r="D20" s="842"/>
      <c r="E20" s="842"/>
      <c r="F20" s="842"/>
      <c r="G20" s="842"/>
      <c r="H20" s="842"/>
      <c r="I20" s="842"/>
      <c r="K20" s="281"/>
    </row>
    <row r="21" spans="1:11" ht="47.25" customHeight="1" thickBot="1">
      <c r="A21" s="282"/>
      <c r="B21" s="282"/>
      <c r="C21" s="283"/>
      <c r="D21" s="283"/>
      <c r="E21" s="283"/>
      <c r="F21" s="283"/>
      <c r="G21" s="283"/>
      <c r="H21" s="283"/>
      <c r="I21" s="283"/>
      <c r="K21" s="281"/>
    </row>
    <row r="22" spans="1:8" ht="47.25" customHeight="1">
      <c r="A22" s="843" t="s">
        <v>463</v>
      </c>
      <c r="B22" s="846" t="s">
        <v>464</v>
      </c>
      <c r="C22" s="849" t="s">
        <v>465</v>
      </c>
      <c r="D22" s="849"/>
      <c r="E22" s="849"/>
      <c r="F22" s="849"/>
      <c r="G22" s="851" t="s">
        <v>466</v>
      </c>
      <c r="H22" s="850" t="s">
        <v>467</v>
      </c>
    </row>
    <row r="23" spans="1:8" ht="47.25" customHeight="1">
      <c r="A23" s="844"/>
      <c r="B23" s="847"/>
      <c r="C23" s="850"/>
      <c r="D23" s="850"/>
      <c r="E23" s="850"/>
      <c r="F23" s="850"/>
      <c r="G23" s="852"/>
      <c r="H23" s="850"/>
    </row>
    <row r="24" spans="1:8" ht="64.5" customHeight="1">
      <c r="A24" s="845"/>
      <c r="B24" s="848"/>
      <c r="C24" s="284" t="s">
        <v>468</v>
      </c>
      <c r="D24" s="284" t="s">
        <v>469</v>
      </c>
      <c r="E24" s="284" t="s">
        <v>468</v>
      </c>
      <c r="F24" s="284" t="s">
        <v>469</v>
      </c>
      <c r="G24" s="853"/>
      <c r="H24" s="850"/>
    </row>
    <row r="25" spans="1:8" ht="47.25" customHeight="1">
      <c r="A25" s="285">
        <v>1</v>
      </c>
      <c r="B25" s="286">
        <v>2</v>
      </c>
      <c r="C25" s="284">
        <v>3</v>
      </c>
      <c r="D25" s="284">
        <v>4</v>
      </c>
      <c r="E25" s="284"/>
      <c r="F25" s="284"/>
      <c r="G25" s="287">
        <v>5</v>
      </c>
      <c r="H25" s="286">
        <v>6</v>
      </c>
    </row>
    <row r="26" spans="1:8" ht="47.25" customHeight="1">
      <c r="A26" s="288"/>
      <c r="B26" s="289"/>
      <c r="C26" s="290"/>
      <c r="D26" s="290"/>
      <c r="E26" s="290"/>
      <c r="F26" s="290"/>
      <c r="G26" s="291"/>
      <c r="H26" s="292"/>
    </row>
    <row r="27" spans="1:8" ht="39.75" customHeight="1">
      <c r="A27" s="854" t="s">
        <v>460</v>
      </c>
      <c r="B27" s="855"/>
      <c r="C27" s="855"/>
      <c r="D27" s="855"/>
      <c r="E27" s="855"/>
      <c r="F27" s="855"/>
      <c r="G27" s="855"/>
      <c r="H27" s="856"/>
    </row>
    <row r="28" spans="1:8" ht="39.75" customHeight="1">
      <c r="A28" s="293">
        <v>1</v>
      </c>
      <c r="B28" s="838" t="s">
        <v>470</v>
      </c>
      <c r="C28" s="838"/>
      <c r="D28" s="838"/>
      <c r="E28" s="838"/>
      <c r="F28" s="838"/>
      <c r="G28" s="838"/>
      <c r="H28" s="838"/>
    </row>
    <row r="29" spans="1:8" ht="116.25" customHeight="1">
      <c r="A29" s="293" t="s">
        <v>168</v>
      </c>
      <c r="B29" s="294" t="s">
        <v>471</v>
      </c>
      <c r="C29" s="293" t="s">
        <v>472</v>
      </c>
      <c r="D29" s="293" t="s">
        <v>472</v>
      </c>
      <c r="E29" s="293"/>
      <c r="F29" s="293"/>
      <c r="G29" s="293"/>
      <c r="H29" s="293"/>
    </row>
    <row r="30" spans="1:8" ht="39.75" customHeight="1">
      <c r="A30" s="293" t="s">
        <v>102</v>
      </c>
      <c r="B30" s="294" t="s">
        <v>473</v>
      </c>
      <c r="C30" s="295">
        <v>42398</v>
      </c>
      <c r="D30" s="295">
        <v>42609</v>
      </c>
      <c r="E30" s="293"/>
      <c r="F30" s="293"/>
      <c r="G30" s="293"/>
      <c r="H30" s="293"/>
    </row>
    <row r="31" spans="1:8" ht="89.25" customHeight="1">
      <c r="A31" s="293" t="s">
        <v>103</v>
      </c>
      <c r="B31" s="294" t="s">
        <v>474</v>
      </c>
      <c r="C31" s="295" t="s">
        <v>475</v>
      </c>
      <c r="D31" s="295" t="s">
        <v>476</v>
      </c>
      <c r="E31" s="293"/>
      <c r="F31" s="293"/>
      <c r="G31" s="293"/>
      <c r="H31" s="293"/>
    </row>
    <row r="32" spans="1:8" ht="74.25" customHeight="1">
      <c r="A32" s="293" t="s">
        <v>169</v>
      </c>
      <c r="B32" s="294" t="s">
        <v>477</v>
      </c>
      <c r="C32" s="296">
        <v>42491</v>
      </c>
      <c r="D32" s="295">
        <v>42609</v>
      </c>
      <c r="E32" s="293"/>
      <c r="F32" s="293"/>
      <c r="G32" s="293"/>
      <c r="H32" s="293"/>
    </row>
    <row r="33" spans="1:8" ht="39.75" customHeight="1">
      <c r="A33" s="293" t="s">
        <v>170</v>
      </c>
      <c r="B33" s="838" t="s">
        <v>522</v>
      </c>
      <c r="C33" s="838"/>
      <c r="D33" s="838"/>
      <c r="E33" s="838"/>
      <c r="F33" s="838"/>
      <c r="G33" s="838"/>
      <c r="H33" s="838"/>
    </row>
    <row r="34" spans="1:8" ht="59.25" customHeight="1">
      <c r="A34" s="293" t="s">
        <v>171</v>
      </c>
      <c r="B34" s="297" t="s">
        <v>523</v>
      </c>
      <c r="C34" s="298">
        <v>43101</v>
      </c>
      <c r="D34" s="298">
        <v>43101</v>
      </c>
      <c r="E34" s="293"/>
      <c r="F34" s="293"/>
      <c r="G34" s="293"/>
      <c r="H34" s="293"/>
    </row>
    <row r="35" spans="1:8" ht="56.25" customHeight="1">
      <c r="A35" s="293" t="s">
        <v>172</v>
      </c>
      <c r="B35" s="294" t="s">
        <v>478</v>
      </c>
      <c r="C35" s="857" t="s">
        <v>479</v>
      </c>
      <c r="D35" s="858"/>
      <c r="E35" s="293"/>
      <c r="F35" s="293"/>
      <c r="G35" s="293"/>
      <c r="H35" s="293"/>
    </row>
    <row r="36" spans="1:8" ht="39.75" customHeight="1">
      <c r="A36" s="293">
        <v>3</v>
      </c>
      <c r="B36" s="838" t="s">
        <v>480</v>
      </c>
      <c r="C36" s="838"/>
      <c r="D36" s="838"/>
      <c r="E36" s="838"/>
      <c r="F36" s="838"/>
      <c r="G36" s="838"/>
      <c r="H36" s="838"/>
    </row>
    <row r="37" spans="1:8" ht="62.25" customHeight="1">
      <c r="A37" s="293" t="s">
        <v>481</v>
      </c>
      <c r="B37" s="299" t="s">
        <v>552</v>
      </c>
      <c r="C37" s="295" t="s">
        <v>483</v>
      </c>
      <c r="D37" s="295" t="s">
        <v>483</v>
      </c>
      <c r="E37" s="294"/>
      <c r="F37" s="294"/>
      <c r="G37" s="294"/>
      <c r="H37" s="294"/>
    </row>
    <row r="38" spans="1:8" ht="39.75" customHeight="1">
      <c r="A38" s="293" t="s">
        <v>484</v>
      </c>
      <c r="B38" s="294" t="s">
        <v>485</v>
      </c>
      <c r="C38" s="300">
        <v>43160</v>
      </c>
      <c r="D38" s="300">
        <v>43282</v>
      </c>
      <c r="E38" s="294"/>
      <c r="F38" s="294"/>
      <c r="G38" s="294"/>
      <c r="H38" s="294"/>
    </row>
    <row r="39" spans="1:8" ht="39.75" customHeight="1">
      <c r="A39" s="293" t="s">
        <v>486</v>
      </c>
      <c r="B39" s="294" t="s">
        <v>487</v>
      </c>
      <c r="C39" s="300">
        <v>43221</v>
      </c>
      <c r="D39" s="300">
        <v>43343</v>
      </c>
      <c r="E39" s="294"/>
      <c r="F39" s="294"/>
      <c r="G39" s="294"/>
      <c r="H39" s="294"/>
    </row>
    <row r="40" spans="1:8" ht="39.75" customHeight="1">
      <c r="A40" s="293" t="s">
        <v>488</v>
      </c>
      <c r="B40" s="294" t="s">
        <v>489</v>
      </c>
      <c r="C40" s="298">
        <v>43252</v>
      </c>
      <c r="D40" s="298">
        <v>43344</v>
      </c>
      <c r="E40" s="294"/>
      <c r="F40" s="294"/>
      <c r="G40" s="294"/>
      <c r="H40" s="294"/>
    </row>
    <row r="41" spans="1:8" ht="39.75" customHeight="1">
      <c r="A41" s="293" t="s">
        <v>490</v>
      </c>
      <c r="B41" s="294" t="s">
        <v>491</v>
      </c>
      <c r="C41" s="298">
        <v>43322</v>
      </c>
      <c r="D41" s="298">
        <v>43353</v>
      </c>
      <c r="E41" s="294"/>
      <c r="F41" s="294"/>
      <c r="G41" s="294"/>
      <c r="H41" s="294"/>
    </row>
    <row r="42" spans="1:8" ht="39.75" customHeight="1">
      <c r="A42" s="293" t="s">
        <v>173</v>
      </c>
      <c r="B42" s="838" t="s">
        <v>492</v>
      </c>
      <c r="C42" s="838"/>
      <c r="D42" s="838"/>
      <c r="E42" s="838"/>
      <c r="F42" s="838"/>
      <c r="G42" s="838"/>
      <c r="H42" s="838"/>
    </row>
    <row r="43" spans="1:8" ht="39.75" customHeight="1">
      <c r="A43" s="293" t="s">
        <v>493</v>
      </c>
      <c r="B43" s="294" t="s">
        <v>494</v>
      </c>
      <c r="C43" s="298">
        <v>43344</v>
      </c>
      <c r="D43" s="298">
        <v>43344</v>
      </c>
      <c r="E43" s="294"/>
      <c r="F43" s="294"/>
      <c r="G43" s="294"/>
      <c r="H43" s="294"/>
    </row>
    <row r="44" spans="1:8" ht="57.75" customHeight="1">
      <c r="A44" s="293" t="s">
        <v>495</v>
      </c>
      <c r="B44" s="294" t="s">
        <v>496</v>
      </c>
      <c r="C44" s="298">
        <v>43739</v>
      </c>
      <c r="D44" s="298">
        <v>43800</v>
      </c>
      <c r="E44" s="294"/>
      <c r="F44" s="294"/>
      <c r="G44" s="294"/>
      <c r="H44" s="294"/>
    </row>
    <row r="45" spans="1:8" ht="39.75" customHeight="1">
      <c r="A45" s="293" t="s">
        <v>497</v>
      </c>
      <c r="B45" s="294" t="s">
        <v>498</v>
      </c>
      <c r="C45" s="298">
        <v>43800</v>
      </c>
      <c r="D45" s="298">
        <v>43800</v>
      </c>
      <c r="E45" s="294"/>
      <c r="F45" s="294"/>
      <c r="G45" s="294"/>
      <c r="H45" s="294"/>
    </row>
    <row r="46" spans="1:8" ht="39.75" customHeight="1">
      <c r="A46" s="293" t="s">
        <v>499</v>
      </c>
      <c r="B46" s="294" t="s">
        <v>500</v>
      </c>
      <c r="C46" s="298">
        <v>43800</v>
      </c>
      <c r="D46" s="298">
        <v>43800</v>
      </c>
      <c r="E46" s="294"/>
      <c r="F46" s="294"/>
      <c r="G46" s="294"/>
      <c r="H46" s="294"/>
    </row>
    <row r="47" spans="1:8" ht="39.75" customHeight="1">
      <c r="A47" s="859" t="s">
        <v>433</v>
      </c>
      <c r="B47" s="860"/>
      <c r="C47" s="860"/>
      <c r="D47" s="860"/>
      <c r="E47" s="860"/>
      <c r="F47" s="860"/>
      <c r="G47" s="860"/>
      <c r="H47" s="861"/>
    </row>
    <row r="48" spans="1:8" ht="39.75" customHeight="1">
      <c r="A48" s="301">
        <v>1</v>
      </c>
      <c r="B48" s="862" t="s">
        <v>470</v>
      </c>
      <c r="C48" s="862"/>
      <c r="D48" s="862"/>
      <c r="E48" s="862"/>
      <c r="F48" s="862"/>
      <c r="G48" s="862"/>
      <c r="H48" s="862"/>
    </row>
    <row r="49" spans="1:8" ht="66.75" customHeight="1">
      <c r="A49" s="301" t="s">
        <v>168</v>
      </c>
      <c r="B49" s="297" t="s">
        <v>507</v>
      </c>
      <c r="C49" s="301" t="s">
        <v>510</v>
      </c>
      <c r="D49" s="301" t="s">
        <v>510</v>
      </c>
      <c r="E49" s="301"/>
      <c r="F49" s="301"/>
      <c r="G49" s="301"/>
      <c r="H49" s="301"/>
    </row>
    <row r="50" spans="1:8" ht="39.75" customHeight="1">
      <c r="A50" s="301" t="s">
        <v>102</v>
      </c>
      <c r="B50" s="297" t="s">
        <v>508</v>
      </c>
      <c r="C50" s="301" t="s">
        <v>511</v>
      </c>
      <c r="D50" s="301" t="s">
        <v>511</v>
      </c>
      <c r="E50" s="301"/>
      <c r="F50" s="301"/>
      <c r="G50" s="301"/>
      <c r="H50" s="301"/>
    </row>
    <row r="51" spans="1:8" ht="69.75" customHeight="1">
      <c r="A51" s="301" t="s">
        <v>103</v>
      </c>
      <c r="B51" s="297" t="s">
        <v>474</v>
      </c>
      <c r="C51" s="301" t="s">
        <v>509</v>
      </c>
      <c r="D51" s="301" t="s">
        <v>509</v>
      </c>
      <c r="E51" s="301"/>
      <c r="F51" s="301"/>
      <c r="G51" s="301"/>
      <c r="H51" s="301"/>
    </row>
    <row r="52" spans="1:8" ht="39.75" customHeight="1">
      <c r="A52" s="301" t="s">
        <v>169</v>
      </c>
      <c r="B52" s="297" t="s">
        <v>477</v>
      </c>
      <c r="C52" s="301" t="s">
        <v>501</v>
      </c>
      <c r="D52" s="301" t="s">
        <v>501</v>
      </c>
      <c r="E52" s="301"/>
      <c r="F52" s="301"/>
      <c r="G52" s="301"/>
      <c r="H52" s="301"/>
    </row>
    <row r="53" spans="1:8" ht="72.75" customHeight="1">
      <c r="A53" s="301" t="s">
        <v>174</v>
      </c>
      <c r="B53" s="297" t="s">
        <v>506</v>
      </c>
      <c r="C53" s="301" t="s">
        <v>509</v>
      </c>
      <c r="D53" s="301" t="s">
        <v>509</v>
      </c>
      <c r="E53" s="301"/>
      <c r="F53" s="301"/>
      <c r="G53" s="301"/>
      <c r="H53" s="301"/>
    </row>
    <row r="54" spans="1:8" ht="39.75" customHeight="1">
      <c r="A54" s="301" t="s">
        <v>170</v>
      </c>
      <c r="B54" s="862" t="s">
        <v>502</v>
      </c>
      <c r="C54" s="862"/>
      <c r="D54" s="862"/>
      <c r="E54" s="862"/>
      <c r="F54" s="862"/>
      <c r="G54" s="862"/>
      <c r="H54" s="862"/>
    </row>
    <row r="55" spans="1:8" ht="80.25" customHeight="1">
      <c r="A55" s="301" t="s">
        <v>171</v>
      </c>
      <c r="B55" s="297" t="s">
        <v>503</v>
      </c>
      <c r="C55" s="298">
        <v>43101</v>
      </c>
      <c r="D55" s="298">
        <v>43132</v>
      </c>
      <c r="E55" s="301"/>
      <c r="F55" s="301"/>
      <c r="G55" s="301"/>
      <c r="H55" s="301"/>
    </row>
    <row r="56" spans="1:8" ht="69.75" customHeight="1">
      <c r="A56" s="301" t="s">
        <v>172</v>
      </c>
      <c r="B56" s="297" t="s">
        <v>478</v>
      </c>
      <c r="C56" s="301" t="s">
        <v>501</v>
      </c>
      <c r="D56" s="301" t="s">
        <v>501</v>
      </c>
      <c r="E56" s="301"/>
      <c r="F56" s="301"/>
      <c r="G56" s="301"/>
      <c r="H56" s="301"/>
    </row>
    <row r="57" spans="1:8" ht="27.75">
      <c r="A57" s="301">
        <v>3</v>
      </c>
      <c r="B57" s="862" t="s">
        <v>480</v>
      </c>
      <c r="C57" s="862"/>
      <c r="D57" s="862"/>
      <c r="E57" s="862"/>
      <c r="F57" s="862"/>
      <c r="G57" s="862"/>
      <c r="H57" s="862"/>
    </row>
    <row r="58" spans="1:8" ht="55.5">
      <c r="A58" s="301" t="s">
        <v>481</v>
      </c>
      <c r="B58" s="302" t="s">
        <v>482</v>
      </c>
      <c r="C58" s="301" t="s">
        <v>501</v>
      </c>
      <c r="D58" s="301" t="s">
        <v>501</v>
      </c>
      <c r="E58" s="297"/>
      <c r="F58" s="297"/>
      <c r="G58" s="297"/>
      <c r="H58" s="297"/>
    </row>
    <row r="59" spans="1:8" ht="63" customHeight="1">
      <c r="A59" s="301" t="s">
        <v>484</v>
      </c>
      <c r="B59" s="297" t="s">
        <v>485</v>
      </c>
      <c r="C59" s="298">
        <v>43191</v>
      </c>
      <c r="D59" s="298">
        <v>43221</v>
      </c>
      <c r="E59" s="297"/>
      <c r="F59" s="297"/>
      <c r="G59" s="297"/>
      <c r="H59" s="297"/>
    </row>
    <row r="60" spans="1:8" ht="39.75" customHeight="1">
      <c r="A60" s="301" t="s">
        <v>486</v>
      </c>
      <c r="B60" s="297" t="s">
        <v>487</v>
      </c>
      <c r="C60" s="298">
        <v>43221</v>
      </c>
      <c r="D60" s="298">
        <v>43282</v>
      </c>
      <c r="E60" s="297"/>
      <c r="F60" s="297"/>
      <c r="G60" s="297"/>
      <c r="H60" s="297"/>
    </row>
    <row r="61" spans="1:8" ht="49.5" customHeight="1">
      <c r="A61" s="301" t="s">
        <v>488</v>
      </c>
      <c r="B61" s="297" t="s">
        <v>489</v>
      </c>
      <c r="C61" s="298">
        <v>43252</v>
      </c>
      <c r="D61" s="298">
        <v>43313</v>
      </c>
      <c r="E61" s="297"/>
      <c r="F61" s="297"/>
      <c r="G61" s="297"/>
      <c r="H61" s="297"/>
    </row>
    <row r="62" spans="1:8" ht="39.75" customHeight="1">
      <c r="A62" s="301" t="s">
        <v>490</v>
      </c>
      <c r="B62" s="297" t="s">
        <v>491</v>
      </c>
      <c r="C62" s="298">
        <v>43282</v>
      </c>
      <c r="D62" s="298">
        <v>43313</v>
      </c>
      <c r="E62" s="297"/>
      <c r="F62" s="297"/>
      <c r="G62" s="297"/>
      <c r="H62" s="297"/>
    </row>
    <row r="63" spans="1:8" ht="39.75" customHeight="1">
      <c r="A63" s="301" t="s">
        <v>173</v>
      </c>
      <c r="B63" s="862" t="s">
        <v>492</v>
      </c>
      <c r="C63" s="862"/>
      <c r="D63" s="862"/>
      <c r="E63" s="862"/>
      <c r="F63" s="862"/>
      <c r="G63" s="862"/>
      <c r="H63" s="862"/>
    </row>
    <row r="64" spans="1:8" ht="39.75" customHeight="1">
      <c r="A64" s="301" t="s">
        <v>493</v>
      </c>
      <c r="B64" s="297" t="s">
        <v>494</v>
      </c>
      <c r="C64" s="298">
        <v>43252</v>
      </c>
      <c r="D64" s="298">
        <v>43313</v>
      </c>
      <c r="E64" s="297"/>
      <c r="F64" s="297"/>
      <c r="G64" s="297"/>
      <c r="H64" s="297"/>
    </row>
    <row r="65" spans="1:8" ht="39.75" customHeight="1">
      <c r="A65" s="301" t="s">
        <v>495</v>
      </c>
      <c r="B65" s="311" t="s">
        <v>553</v>
      </c>
      <c r="C65" s="298">
        <v>43313</v>
      </c>
      <c r="D65" s="298">
        <v>43313</v>
      </c>
      <c r="E65" s="297"/>
      <c r="F65" s="297"/>
      <c r="G65" s="297"/>
      <c r="H65" s="297"/>
    </row>
    <row r="66" spans="1:8" ht="39.75" customHeight="1">
      <c r="A66" s="301" t="s">
        <v>497</v>
      </c>
      <c r="B66" s="297" t="s">
        <v>498</v>
      </c>
      <c r="C66" s="298">
        <v>43344</v>
      </c>
      <c r="D66" s="298">
        <v>43344</v>
      </c>
      <c r="E66" s="297"/>
      <c r="F66" s="297"/>
      <c r="G66" s="297"/>
      <c r="H66" s="297"/>
    </row>
    <row r="67" spans="1:8" ht="39.75" customHeight="1">
      <c r="A67" s="301" t="s">
        <v>499</v>
      </c>
      <c r="B67" s="297" t="s">
        <v>500</v>
      </c>
      <c r="C67" s="298">
        <v>43344</v>
      </c>
      <c r="D67" s="298">
        <v>43344</v>
      </c>
      <c r="E67" s="297"/>
      <c r="F67" s="297"/>
      <c r="G67" s="297"/>
      <c r="H67" s="297"/>
    </row>
    <row r="68" spans="1:8" ht="39.75" customHeight="1">
      <c r="A68" s="850" t="s">
        <v>534</v>
      </c>
      <c r="B68" s="850"/>
      <c r="C68" s="850"/>
      <c r="D68" s="850"/>
      <c r="E68" s="850"/>
      <c r="F68" s="850"/>
      <c r="G68" s="850"/>
      <c r="H68" s="850"/>
    </row>
    <row r="69" spans="1:8" ht="39.75" customHeight="1">
      <c r="A69" s="293">
        <v>1</v>
      </c>
      <c r="B69" s="838" t="s">
        <v>470</v>
      </c>
      <c r="C69" s="838"/>
      <c r="D69" s="838"/>
      <c r="E69" s="838"/>
      <c r="F69" s="838"/>
      <c r="G69" s="838"/>
      <c r="H69" s="838"/>
    </row>
    <row r="70" spans="1:8" ht="39.75" customHeight="1">
      <c r="A70" s="293" t="s">
        <v>102</v>
      </c>
      <c r="B70" s="306" t="s">
        <v>504</v>
      </c>
      <c r="C70" s="300">
        <v>43101</v>
      </c>
      <c r="D70" s="300">
        <v>43435</v>
      </c>
      <c r="E70" s="293"/>
      <c r="F70" s="293"/>
      <c r="G70" s="293"/>
      <c r="H70" s="293"/>
    </row>
    <row r="71" spans="1:8" ht="60" customHeight="1">
      <c r="A71" s="293" t="s">
        <v>103</v>
      </c>
      <c r="B71" s="306" t="s">
        <v>474</v>
      </c>
      <c r="C71" s="293" t="s">
        <v>505</v>
      </c>
      <c r="D71" s="293" t="s">
        <v>505</v>
      </c>
      <c r="E71" s="293"/>
      <c r="F71" s="293"/>
      <c r="G71" s="293"/>
      <c r="H71" s="293"/>
    </row>
    <row r="72" spans="1:8" ht="39.75" customHeight="1">
      <c r="A72" s="293" t="s">
        <v>169</v>
      </c>
      <c r="B72" s="306" t="s">
        <v>477</v>
      </c>
      <c r="C72" s="301" t="s">
        <v>501</v>
      </c>
      <c r="D72" s="301" t="s">
        <v>501</v>
      </c>
      <c r="E72" s="293"/>
      <c r="F72" s="293"/>
      <c r="G72" s="293"/>
      <c r="H72" s="293"/>
    </row>
    <row r="73" spans="1:8" ht="39.75" customHeight="1">
      <c r="A73" s="293" t="s">
        <v>174</v>
      </c>
      <c r="B73" s="306" t="s">
        <v>506</v>
      </c>
      <c r="C73" s="300">
        <v>43101</v>
      </c>
      <c r="D73" s="300">
        <v>43435</v>
      </c>
      <c r="E73" s="293"/>
      <c r="F73" s="293"/>
      <c r="G73" s="293"/>
      <c r="H73" s="293"/>
    </row>
    <row r="74" spans="1:8" ht="39.75" customHeight="1">
      <c r="A74" s="293" t="s">
        <v>170</v>
      </c>
      <c r="B74" s="838" t="s">
        <v>502</v>
      </c>
      <c r="C74" s="838"/>
      <c r="D74" s="838"/>
      <c r="E74" s="838"/>
      <c r="F74" s="838"/>
      <c r="G74" s="838"/>
      <c r="H74" s="838"/>
    </row>
    <row r="75" spans="1:8" ht="39.75" customHeight="1">
      <c r="A75" s="293" t="s">
        <v>171</v>
      </c>
      <c r="B75" s="306" t="s">
        <v>503</v>
      </c>
      <c r="C75" s="300">
        <v>43101</v>
      </c>
      <c r="D75" s="300">
        <v>43435</v>
      </c>
      <c r="E75" s="293"/>
      <c r="F75" s="293"/>
      <c r="G75" s="293"/>
      <c r="H75" s="293"/>
    </row>
    <row r="76" spans="1:8" ht="39.75" customHeight="1">
      <c r="A76" s="293" t="s">
        <v>172</v>
      </c>
      <c r="B76" s="306" t="s">
        <v>478</v>
      </c>
      <c r="C76" s="300">
        <v>43101</v>
      </c>
      <c r="D76" s="300">
        <v>43435</v>
      </c>
      <c r="E76" s="293"/>
      <c r="F76" s="293"/>
      <c r="G76" s="293"/>
      <c r="H76" s="293"/>
    </row>
    <row r="77" spans="1:8" ht="39.75" customHeight="1">
      <c r="A77" s="293">
        <v>3</v>
      </c>
      <c r="B77" s="838" t="s">
        <v>480</v>
      </c>
      <c r="C77" s="838"/>
      <c r="D77" s="838"/>
      <c r="E77" s="838"/>
      <c r="F77" s="838"/>
      <c r="G77" s="838"/>
      <c r="H77" s="838"/>
    </row>
    <row r="78" spans="1:8" ht="44.25" customHeight="1">
      <c r="A78" s="293" t="s">
        <v>481</v>
      </c>
      <c r="B78" s="299" t="s">
        <v>554</v>
      </c>
      <c r="C78" s="300" t="s">
        <v>501</v>
      </c>
      <c r="D78" s="300" t="s">
        <v>501</v>
      </c>
      <c r="E78" s="306"/>
      <c r="F78" s="306"/>
      <c r="G78" s="306"/>
      <c r="H78" s="306"/>
    </row>
    <row r="79" spans="1:8" ht="39.75" customHeight="1">
      <c r="A79" s="293" t="s">
        <v>484</v>
      </c>
      <c r="B79" s="306" t="s">
        <v>485</v>
      </c>
      <c r="C79" s="300">
        <v>43101</v>
      </c>
      <c r="D79" s="300">
        <v>43435</v>
      </c>
      <c r="E79" s="306"/>
      <c r="F79" s="306"/>
      <c r="G79" s="306"/>
      <c r="H79" s="306"/>
    </row>
    <row r="80" spans="1:8" ht="39.75" customHeight="1">
      <c r="A80" s="293" t="s">
        <v>486</v>
      </c>
      <c r="B80" s="306" t="s">
        <v>487</v>
      </c>
      <c r="C80" s="300">
        <v>43101</v>
      </c>
      <c r="D80" s="300">
        <v>43435</v>
      </c>
      <c r="E80" s="306"/>
      <c r="F80" s="306"/>
      <c r="G80" s="306"/>
      <c r="H80" s="306"/>
    </row>
    <row r="81" spans="1:8" ht="39.75" customHeight="1">
      <c r="A81" s="293" t="s">
        <v>488</v>
      </c>
      <c r="B81" s="306" t="s">
        <v>489</v>
      </c>
      <c r="C81" s="300">
        <v>43101</v>
      </c>
      <c r="D81" s="300">
        <v>43435</v>
      </c>
      <c r="E81" s="306"/>
      <c r="F81" s="306"/>
      <c r="G81" s="306"/>
      <c r="H81" s="306"/>
    </row>
    <row r="82" spans="1:8" ht="39.75" customHeight="1">
      <c r="A82" s="293" t="s">
        <v>490</v>
      </c>
      <c r="B82" s="306" t="s">
        <v>491</v>
      </c>
      <c r="C82" s="300">
        <v>43101</v>
      </c>
      <c r="D82" s="300">
        <v>43435</v>
      </c>
      <c r="E82" s="306"/>
      <c r="F82" s="306"/>
      <c r="G82" s="306"/>
      <c r="H82" s="306"/>
    </row>
    <row r="83" spans="1:8" ht="39.75" customHeight="1">
      <c r="A83" s="293" t="s">
        <v>173</v>
      </c>
      <c r="B83" s="838" t="s">
        <v>492</v>
      </c>
      <c r="C83" s="838"/>
      <c r="D83" s="838"/>
      <c r="E83" s="838"/>
      <c r="F83" s="838"/>
      <c r="G83" s="838"/>
      <c r="H83" s="838"/>
    </row>
    <row r="84" spans="1:8" ht="39.75" customHeight="1">
      <c r="A84" s="293" t="s">
        <v>493</v>
      </c>
      <c r="B84" s="306" t="s">
        <v>494</v>
      </c>
      <c r="C84" s="300">
        <v>43101</v>
      </c>
      <c r="D84" s="300">
        <v>43435</v>
      </c>
      <c r="E84" s="306"/>
      <c r="F84" s="306"/>
      <c r="G84" s="306"/>
      <c r="H84" s="306"/>
    </row>
    <row r="85" spans="1:8" ht="39.75" customHeight="1">
      <c r="A85" s="293" t="s">
        <v>497</v>
      </c>
      <c r="B85" s="306" t="s">
        <v>498</v>
      </c>
      <c r="C85" s="300">
        <v>43101</v>
      </c>
      <c r="D85" s="300">
        <v>43435</v>
      </c>
      <c r="E85" s="306"/>
      <c r="F85" s="306"/>
      <c r="G85" s="306"/>
      <c r="H85" s="306"/>
    </row>
    <row r="86" spans="1:8" ht="39.75" customHeight="1">
      <c r="A86" s="293" t="s">
        <v>499</v>
      </c>
      <c r="B86" s="306" t="s">
        <v>500</v>
      </c>
      <c r="C86" s="300">
        <v>43101</v>
      </c>
      <c r="D86" s="300">
        <v>43435</v>
      </c>
      <c r="E86" s="306"/>
      <c r="F86" s="306"/>
      <c r="G86" s="306"/>
      <c r="H86" s="306"/>
    </row>
    <row r="87" spans="1:8" ht="39.75" customHeight="1">
      <c r="A87" s="850" t="s">
        <v>533</v>
      </c>
      <c r="B87" s="850"/>
      <c r="C87" s="850"/>
      <c r="D87" s="850"/>
      <c r="E87" s="850"/>
      <c r="F87" s="850"/>
      <c r="G87" s="850"/>
      <c r="H87" s="850"/>
    </row>
    <row r="88" spans="1:8" ht="39.75" customHeight="1">
      <c r="A88" s="293">
        <v>1</v>
      </c>
      <c r="B88" s="838" t="s">
        <v>470</v>
      </c>
      <c r="C88" s="838"/>
      <c r="D88" s="838"/>
      <c r="E88" s="838"/>
      <c r="F88" s="838"/>
      <c r="G88" s="838"/>
      <c r="H88" s="838"/>
    </row>
    <row r="89" spans="1:8" ht="72.75" customHeight="1">
      <c r="A89" s="293" t="s">
        <v>102</v>
      </c>
      <c r="B89" s="294" t="s">
        <v>504</v>
      </c>
      <c r="C89" s="300">
        <v>43101</v>
      </c>
      <c r="D89" s="300">
        <v>43435</v>
      </c>
      <c r="E89" s="293"/>
      <c r="F89" s="293"/>
      <c r="G89" s="293"/>
      <c r="H89" s="293"/>
    </row>
    <row r="90" spans="1:8" ht="75" customHeight="1">
      <c r="A90" s="293" t="s">
        <v>103</v>
      </c>
      <c r="B90" s="294" t="s">
        <v>474</v>
      </c>
      <c r="C90" s="293" t="s">
        <v>505</v>
      </c>
      <c r="D90" s="293" t="s">
        <v>505</v>
      </c>
      <c r="E90" s="293"/>
      <c r="F90" s="293"/>
      <c r="G90" s="293"/>
      <c r="H90" s="293"/>
    </row>
    <row r="91" spans="1:8" ht="39.75" customHeight="1">
      <c r="A91" s="293" t="s">
        <v>169</v>
      </c>
      <c r="B91" s="294" t="s">
        <v>477</v>
      </c>
      <c r="C91" s="301" t="s">
        <v>501</v>
      </c>
      <c r="D91" s="301" t="s">
        <v>501</v>
      </c>
      <c r="E91" s="293"/>
      <c r="F91" s="293"/>
      <c r="G91" s="293"/>
      <c r="H91" s="293"/>
    </row>
    <row r="92" spans="1:8" ht="39.75" customHeight="1">
      <c r="A92" s="293" t="s">
        <v>174</v>
      </c>
      <c r="B92" s="294" t="s">
        <v>506</v>
      </c>
      <c r="C92" s="300">
        <v>43101</v>
      </c>
      <c r="D92" s="300">
        <v>43435</v>
      </c>
      <c r="E92" s="293"/>
      <c r="F92" s="293"/>
      <c r="G92" s="293"/>
      <c r="H92" s="293"/>
    </row>
    <row r="93" spans="1:8" ht="67.5" customHeight="1">
      <c r="A93" s="293" t="s">
        <v>170</v>
      </c>
      <c r="B93" s="838" t="s">
        <v>502</v>
      </c>
      <c r="C93" s="838"/>
      <c r="D93" s="838"/>
      <c r="E93" s="838"/>
      <c r="F93" s="838"/>
      <c r="G93" s="838"/>
      <c r="H93" s="838"/>
    </row>
    <row r="94" spans="1:8" ht="69.75" customHeight="1">
      <c r="A94" s="293" t="s">
        <v>171</v>
      </c>
      <c r="B94" s="294" t="s">
        <v>503</v>
      </c>
      <c r="C94" s="300">
        <v>43101</v>
      </c>
      <c r="D94" s="300">
        <v>43435</v>
      </c>
      <c r="E94" s="293"/>
      <c r="F94" s="293"/>
      <c r="G94" s="293"/>
      <c r="H94" s="293"/>
    </row>
    <row r="95" spans="1:8" ht="39.75" customHeight="1">
      <c r="A95" s="293" t="s">
        <v>172</v>
      </c>
      <c r="B95" s="294" t="s">
        <v>478</v>
      </c>
      <c r="C95" s="300">
        <v>43101</v>
      </c>
      <c r="D95" s="300">
        <v>43435</v>
      </c>
      <c r="E95" s="293"/>
      <c r="F95" s="293"/>
      <c r="G95" s="293"/>
      <c r="H95" s="293"/>
    </row>
    <row r="96" spans="1:8" ht="65.25" customHeight="1">
      <c r="A96" s="293">
        <v>3</v>
      </c>
      <c r="B96" s="838" t="s">
        <v>480</v>
      </c>
      <c r="C96" s="838"/>
      <c r="D96" s="838"/>
      <c r="E96" s="838"/>
      <c r="F96" s="838"/>
      <c r="G96" s="838"/>
      <c r="H96" s="838"/>
    </row>
    <row r="97" spans="1:8" ht="63" customHeight="1">
      <c r="A97" s="293" t="s">
        <v>481</v>
      </c>
      <c r="B97" s="299" t="s">
        <v>482</v>
      </c>
      <c r="C97" s="300">
        <v>43101</v>
      </c>
      <c r="D97" s="300">
        <v>43435</v>
      </c>
      <c r="E97" s="294"/>
      <c r="F97" s="294"/>
      <c r="G97" s="294"/>
      <c r="H97" s="294"/>
    </row>
    <row r="98" spans="1:8" ht="39.75" customHeight="1">
      <c r="A98" s="293" t="s">
        <v>484</v>
      </c>
      <c r="B98" s="294" t="s">
        <v>485</v>
      </c>
      <c r="C98" s="300">
        <v>43101</v>
      </c>
      <c r="D98" s="300">
        <v>43435</v>
      </c>
      <c r="E98" s="294"/>
      <c r="F98" s="294"/>
      <c r="G98" s="294"/>
      <c r="H98" s="294"/>
    </row>
    <row r="99" spans="1:8" ht="39.75" customHeight="1">
      <c r="A99" s="293" t="s">
        <v>486</v>
      </c>
      <c r="B99" s="294" t="s">
        <v>487</v>
      </c>
      <c r="C99" s="300">
        <v>43101</v>
      </c>
      <c r="D99" s="300">
        <v>43435</v>
      </c>
      <c r="E99" s="294"/>
      <c r="F99" s="294"/>
      <c r="G99" s="294"/>
      <c r="H99" s="294"/>
    </row>
    <row r="100" spans="1:8" ht="39.75" customHeight="1">
      <c r="A100" s="293" t="s">
        <v>488</v>
      </c>
      <c r="B100" s="294" t="s">
        <v>489</v>
      </c>
      <c r="C100" s="300">
        <v>43101</v>
      </c>
      <c r="D100" s="300">
        <v>43435</v>
      </c>
      <c r="E100" s="294"/>
      <c r="F100" s="294"/>
      <c r="G100" s="294"/>
      <c r="H100" s="294"/>
    </row>
    <row r="101" spans="1:8" ht="39.75" customHeight="1">
      <c r="A101" s="293" t="s">
        <v>490</v>
      </c>
      <c r="B101" s="294" t="s">
        <v>491</v>
      </c>
      <c r="C101" s="300">
        <v>43101</v>
      </c>
      <c r="D101" s="300">
        <v>43435</v>
      </c>
      <c r="E101" s="294"/>
      <c r="F101" s="294"/>
      <c r="G101" s="294"/>
      <c r="H101" s="294"/>
    </row>
    <row r="102" spans="1:8" ht="39.75" customHeight="1">
      <c r="A102" s="293" t="s">
        <v>173</v>
      </c>
      <c r="B102" s="838" t="s">
        <v>492</v>
      </c>
      <c r="C102" s="838"/>
      <c r="D102" s="838"/>
      <c r="E102" s="838"/>
      <c r="F102" s="838"/>
      <c r="G102" s="838"/>
      <c r="H102" s="838"/>
    </row>
    <row r="103" spans="1:8" ht="39.75" customHeight="1">
      <c r="A103" s="293" t="s">
        <v>493</v>
      </c>
      <c r="B103" s="294" t="s">
        <v>494</v>
      </c>
      <c r="C103" s="300">
        <v>43101</v>
      </c>
      <c r="D103" s="300">
        <v>43435</v>
      </c>
      <c r="E103" s="294"/>
      <c r="F103" s="294"/>
      <c r="G103" s="294"/>
      <c r="H103" s="294"/>
    </row>
    <row r="104" spans="1:8" ht="39.75" customHeight="1">
      <c r="A104" s="293" t="s">
        <v>497</v>
      </c>
      <c r="B104" s="294" t="s">
        <v>498</v>
      </c>
      <c r="C104" s="300">
        <v>43101</v>
      </c>
      <c r="D104" s="300">
        <v>43435</v>
      </c>
      <c r="E104" s="294"/>
      <c r="F104" s="294"/>
      <c r="G104" s="294"/>
      <c r="H104" s="294"/>
    </row>
    <row r="105" spans="1:8" ht="39.75" customHeight="1">
      <c r="A105" s="293" t="s">
        <v>499</v>
      </c>
      <c r="B105" s="294" t="s">
        <v>500</v>
      </c>
      <c r="C105" s="300">
        <v>43101</v>
      </c>
      <c r="D105" s="300">
        <v>43435</v>
      </c>
      <c r="E105" s="294"/>
      <c r="F105" s="294"/>
      <c r="G105" s="294"/>
      <c r="H105" s="294"/>
    </row>
    <row r="107" spans="1:8" ht="47.25" customHeight="1">
      <c r="A107" s="863" t="s">
        <v>512</v>
      </c>
      <c r="B107" s="863"/>
      <c r="C107" s="863"/>
      <c r="D107" s="863"/>
      <c r="E107" s="863"/>
      <c r="F107" s="863"/>
      <c r="G107" s="863"/>
      <c r="H107" s="863"/>
    </row>
  </sheetData>
  <sheetProtection/>
  <autoFilter ref="A26:H105"/>
  <mergeCells count="30">
    <mergeCell ref="B88:H88"/>
    <mergeCell ref="B93:H93"/>
    <mergeCell ref="B96:H96"/>
    <mergeCell ref="B102:H102"/>
    <mergeCell ref="A107:H107"/>
    <mergeCell ref="A87:H87"/>
    <mergeCell ref="A27:H27"/>
    <mergeCell ref="B28:H28"/>
    <mergeCell ref="B33:H33"/>
    <mergeCell ref="C35:D35"/>
    <mergeCell ref="B36:H36"/>
    <mergeCell ref="B42:H42"/>
    <mergeCell ref="A47:H47"/>
    <mergeCell ref="B48:H48"/>
    <mergeCell ref="B54:H54"/>
    <mergeCell ref="B57:H57"/>
    <mergeCell ref="B63:H63"/>
    <mergeCell ref="A68:H68"/>
    <mergeCell ref="B69:H69"/>
    <mergeCell ref="B74:H74"/>
    <mergeCell ref="B77:H77"/>
    <mergeCell ref="B83:H83"/>
    <mergeCell ref="A5:H5"/>
    <mergeCell ref="A18:H18"/>
    <mergeCell ref="A20:I20"/>
    <mergeCell ref="A22:A24"/>
    <mergeCell ref="B22:B24"/>
    <mergeCell ref="C22:F23"/>
    <mergeCell ref="G22:G24"/>
    <mergeCell ref="H22:H2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26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6"/>
  <sheetViews>
    <sheetView view="pageBreakPreview" zoomScale="50" zoomScaleNormal="50" zoomScaleSheetLayoutView="50" zoomScalePageLayoutView="0" workbookViewId="0" topLeftCell="A109">
      <selection activeCell="B114" sqref="B114"/>
    </sheetView>
  </sheetViews>
  <sheetFormatPr defaultColWidth="10.28125" defaultRowHeight="47.25" customHeight="1"/>
  <cols>
    <col min="1" max="1" width="14.7109375" style="276" bestFit="1" customWidth="1"/>
    <col min="2" max="2" width="107.00390625" style="276" customWidth="1"/>
    <col min="3" max="3" width="51.140625" style="276" customWidth="1"/>
    <col min="4" max="6" width="10.28125" style="276" customWidth="1"/>
    <col min="7" max="7" width="14.8515625" style="276" customWidth="1"/>
    <col min="8" max="8" width="25.57421875" style="276" bestFit="1" customWidth="1"/>
    <col min="9" max="251" width="10.28125" style="276" customWidth="1"/>
    <col min="252" max="252" width="14.7109375" style="276" bestFit="1" customWidth="1"/>
    <col min="253" max="253" width="107.00390625" style="276" customWidth="1"/>
    <col min="254" max="254" width="42.8515625" style="276" customWidth="1"/>
    <col min="255" max="255" width="60.57421875" style="276" customWidth="1"/>
    <col min="256" max="16384" width="0" style="276" hidden="1" customWidth="1"/>
  </cols>
  <sheetData>
    <row r="1" ht="47.25" customHeight="1">
      <c r="C1" s="277" t="s">
        <v>513</v>
      </c>
    </row>
    <row r="2" ht="47.25" customHeight="1">
      <c r="C2" s="277" t="s">
        <v>54</v>
      </c>
    </row>
    <row r="3" ht="47.25" customHeight="1">
      <c r="C3" s="277" t="s">
        <v>462</v>
      </c>
    </row>
    <row r="4" ht="47.25" customHeight="1">
      <c r="C4" s="277"/>
    </row>
    <row r="5" spans="1:6" ht="47.25" customHeight="1">
      <c r="A5" s="839"/>
      <c r="B5" s="839"/>
      <c r="C5" s="839"/>
      <c r="D5" s="278"/>
      <c r="E5" s="278"/>
      <c r="F5" s="278"/>
    </row>
    <row r="6" spans="1:6" ht="47.25" customHeight="1">
      <c r="A6" s="278"/>
      <c r="B6" s="278"/>
      <c r="C6" s="278"/>
      <c r="D6" s="278"/>
      <c r="E6" s="278"/>
      <c r="F6" s="278"/>
    </row>
    <row r="7" ht="47.25" customHeight="1">
      <c r="C7" s="277" t="s">
        <v>56</v>
      </c>
    </row>
    <row r="8" ht="47.25" customHeight="1">
      <c r="C8" s="277" t="s">
        <v>514</v>
      </c>
    </row>
    <row r="9" spans="2:3" ht="47.25" customHeight="1">
      <c r="B9" s="276" t="s">
        <v>76</v>
      </c>
      <c r="C9" s="277" t="s">
        <v>1</v>
      </c>
    </row>
    <row r="10" ht="47.25" customHeight="1">
      <c r="C10" s="277" t="s">
        <v>2</v>
      </c>
    </row>
    <row r="11" ht="47.25" customHeight="1">
      <c r="C11" s="277"/>
    </row>
    <row r="12" ht="47.25" customHeight="1">
      <c r="C12" s="277"/>
    </row>
    <row r="13" ht="47.25" customHeight="1">
      <c r="C13" s="279" t="s">
        <v>3</v>
      </c>
    </row>
    <row r="14" ht="47.25" customHeight="1">
      <c r="C14" s="277" t="s">
        <v>59</v>
      </c>
    </row>
    <row r="15" ht="47.25" customHeight="1">
      <c r="C15" s="277" t="s">
        <v>6</v>
      </c>
    </row>
    <row r="17" spans="1:6" ht="47.25" customHeight="1">
      <c r="A17" s="280"/>
      <c r="F17" s="281"/>
    </row>
    <row r="18" spans="1:6" ht="47.25" customHeight="1">
      <c r="A18" s="840" t="s">
        <v>524</v>
      </c>
      <c r="B18" s="840"/>
      <c r="C18" s="840"/>
      <c r="F18" s="281"/>
    </row>
    <row r="19" ht="47.25" customHeight="1">
      <c r="F19" s="281"/>
    </row>
    <row r="20" spans="1:6" ht="47.25" customHeight="1">
      <c r="A20" s="841"/>
      <c r="B20" s="841"/>
      <c r="C20" s="842"/>
      <c r="D20" s="842"/>
      <c r="F20" s="281"/>
    </row>
    <row r="21" spans="1:6" ht="47.25" customHeight="1" thickBot="1">
      <c r="A21" s="282"/>
      <c r="B21" s="282"/>
      <c r="C21" s="283"/>
      <c r="D21" s="283"/>
      <c r="F21" s="281"/>
    </row>
    <row r="22" spans="1:3" ht="47.25" customHeight="1">
      <c r="A22" s="843" t="s">
        <v>463</v>
      </c>
      <c r="B22" s="846" t="s">
        <v>515</v>
      </c>
      <c r="C22" s="850" t="s">
        <v>516</v>
      </c>
    </row>
    <row r="23" spans="1:3" ht="47.25" customHeight="1">
      <c r="A23" s="844"/>
      <c r="B23" s="847"/>
      <c r="C23" s="850"/>
    </row>
    <row r="24" spans="1:3" ht="64.5" customHeight="1">
      <c r="A24" s="845"/>
      <c r="B24" s="848"/>
      <c r="C24" s="850"/>
    </row>
    <row r="25" spans="1:3" ht="47.25" customHeight="1">
      <c r="A25" s="285">
        <v>1</v>
      </c>
      <c r="B25" s="286">
        <v>2</v>
      </c>
      <c r="C25" s="286">
        <v>3</v>
      </c>
    </row>
    <row r="26" spans="1:3" ht="39.75" customHeight="1">
      <c r="A26" s="854" t="s">
        <v>453</v>
      </c>
      <c r="B26" s="855"/>
      <c r="C26" s="856"/>
    </row>
    <row r="27" spans="1:3" ht="39.75" customHeight="1">
      <c r="A27" s="293">
        <v>1</v>
      </c>
      <c r="B27" s="838" t="s">
        <v>470</v>
      </c>
      <c r="C27" s="838"/>
    </row>
    <row r="28" spans="1:3" ht="39.75" customHeight="1">
      <c r="A28" s="293" t="s">
        <v>168</v>
      </c>
      <c r="B28" s="294" t="s">
        <v>507</v>
      </c>
      <c r="C28" s="293" t="s">
        <v>517</v>
      </c>
    </row>
    <row r="29" spans="1:3" ht="39.75" customHeight="1">
      <c r="A29" s="293" t="s">
        <v>102</v>
      </c>
      <c r="B29" s="294" t="s">
        <v>508</v>
      </c>
      <c r="C29" s="293" t="s">
        <v>517</v>
      </c>
    </row>
    <row r="30" spans="1:3" ht="54.75" customHeight="1">
      <c r="A30" s="293" t="s">
        <v>103</v>
      </c>
      <c r="B30" s="294" t="s">
        <v>474</v>
      </c>
      <c r="C30" s="293" t="s">
        <v>517</v>
      </c>
    </row>
    <row r="31" spans="1:3" ht="74.25" customHeight="1">
      <c r="A31" s="293" t="s">
        <v>169</v>
      </c>
      <c r="B31" s="294" t="s">
        <v>477</v>
      </c>
      <c r="C31" s="293" t="s">
        <v>517</v>
      </c>
    </row>
    <row r="32" spans="1:3" ht="39.75" customHeight="1">
      <c r="A32" s="293" t="s">
        <v>174</v>
      </c>
      <c r="B32" s="294" t="s">
        <v>506</v>
      </c>
      <c r="C32" s="293" t="s">
        <v>517</v>
      </c>
    </row>
    <row r="33" spans="1:3" ht="39.75" customHeight="1">
      <c r="A33" s="293" t="s">
        <v>170</v>
      </c>
      <c r="B33" s="838" t="s">
        <v>502</v>
      </c>
      <c r="C33" s="838"/>
    </row>
    <row r="34" spans="1:3" ht="59.25" customHeight="1">
      <c r="A34" s="293" t="s">
        <v>171</v>
      </c>
      <c r="B34" s="294" t="s">
        <v>503</v>
      </c>
      <c r="C34" s="293" t="s">
        <v>517</v>
      </c>
    </row>
    <row r="35" spans="1:3" ht="56.25" customHeight="1">
      <c r="A35" s="293" t="s">
        <v>172</v>
      </c>
      <c r="B35" s="294" t="s">
        <v>478</v>
      </c>
      <c r="C35" s="293" t="s">
        <v>517</v>
      </c>
    </row>
    <row r="36" spans="1:3" ht="62.25" customHeight="1">
      <c r="A36" s="293" t="s">
        <v>40</v>
      </c>
      <c r="B36" s="294" t="s">
        <v>518</v>
      </c>
      <c r="C36" s="293" t="s">
        <v>517</v>
      </c>
    </row>
    <row r="37" spans="1:3" ht="39.75" customHeight="1">
      <c r="A37" s="293">
        <v>3</v>
      </c>
      <c r="B37" s="838" t="s">
        <v>480</v>
      </c>
      <c r="C37" s="838"/>
    </row>
    <row r="38" spans="1:3" ht="62.25" customHeight="1">
      <c r="A38" s="293" t="s">
        <v>481</v>
      </c>
      <c r="B38" s="299" t="s">
        <v>554</v>
      </c>
      <c r="C38" s="293" t="s">
        <v>519</v>
      </c>
    </row>
    <row r="39" spans="1:3" ht="39.75" customHeight="1">
      <c r="A39" s="293" t="s">
        <v>484</v>
      </c>
      <c r="B39" s="294" t="s">
        <v>485</v>
      </c>
      <c r="C39" s="293" t="s">
        <v>519</v>
      </c>
    </row>
    <row r="40" spans="1:3" ht="39.75" customHeight="1">
      <c r="A40" s="293" t="s">
        <v>486</v>
      </c>
      <c r="B40" s="294" t="s">
        <v>487</v>
      </c>
      <c r="C40" s="293" t="s">
        <v>519</v>
      </c>
    </row>
    <row r="41" spans="1:3" ht="39.75" customHeight="1">
      <c r="A41" s="293" t="s">
        <v>488</v>
      </c>
      <c r="B41" s="294" t="s">
        <v>489</v>
      </c>
      <c r="C41" s="293" t="s">
        <v>519</v>
      </c>
    </row>
    <row r="42" spans="1:3" ht="39.75" customHeight="1">
      <c r="A42" s="293" t="s">
        <v>490</v>
      </c>
      <c r="B42" s="294" t="s">
        <v>491</v>
      </c>
      <c r="C42" s="293" t="s">
        <v>519</v>
      </c>
    </row>
    <row r="43" spans="1:3" ht="39.75" customHeight="1">
      <c r="A43" s="293" t="s">
        <v>173</v>
      </c>
      <c r="B43" s="838" t="s">
        <v>492</v>
      </c>
      <c r="C43" s="838"/>
    </row>
    <row r="44" spans="1:3" ht="39.75" customHeight="1">
      <c r="A44" s="293" t="s">
        <v>493</v>
      </c>
      <c r="B44" s="294" t="s">
        <v>494</v>
      </c>
      <c r="C44" s="293" t="s">
        <v>519</v>
      </c>
    </row>
    <row r="45" spans="1:3" ht="57.75" customHeight="1">
      <c r="A45" s="293" t="s">
        <v>495</v>
      </c>
      <c r="B45" s="294" t="s">
        <v>496</v>
      </c>
      <c r="C45" s="293" t="s">
        <v>517</v>
      </c>
    </row>
    <row r="46" spans="1:3" ht="39.75" customHeight="1">
      <c r="A46" s="293" t="s">
        <v>497</v>
      </c>
      <c r="B46" s="294" t="s">
        <v>498</v>
      </c>
      <c r="C46" s="293" t="s">
        <v>517</v>
      </c>
    </row>
    <row r="47" spans="1:3" ht="39.75" customHeight="1">
      <c r="A47" s="293" t="s">
        <v>499</v>
      </c>
      <c r="B47" s="294" t="s">
        <v>500</v>
      </c>
      <c r="C47" s="293" t="s">
        <v>517</v>
      </c>
    </row>
    <row r="48" spans="1:3" ht="111.75" customHeight="1">
      <c r="A48" s="850" t="s">
        <v>535</v>
      </c>
      <c r="B48" s="850"/>
      <c r="C48" s="850"/>
    </row>
    <row r="49" spans="1:3" ht="39.75" customHeight="1">
      <c r="A49" s="293">
        <v>1</v>
      </c>
      <c r="B49" s="838" t="s">
        <v>470</v>
      </c>
      <c r="C49" s="838"/>
    </row>
    <row r="50" spans="1:3" ht="39.75" customHeight="1">
      <c r="A50" s="293" t="s">
        <v>168</v>
      </c>
      <c r="B50" s="306" t="s">
        <v>507</v>
      </c>
      <c r="C50" s="293" t="s">
        <v>517</v>
      </c>
    </row>
    <row r="51" spans="1:3" ht="39.75" customHeight="1">
      <c r="A51" s="293" t="s">
        <v>102</v>
      </c>
      <c r="B51" s="306" t="s">
        <v>508</v>
      </c>
      <c r="C51" s="293" t="s">
        <v>517</v>
      </c>
    </row>
    <row r="52" spans="1:3" ht="39.75" customHeight="1">
      <c r="A52" s="293" t="s">
        <v>103</v>
      </c>
      <c r="B52" s="306" t="s">
        <v>474</v>
      </c>
      <c r="C52" s="293" t="s">
        <v>517</v>
      </c>
    </row>
    <row r="53" spans="1:3" ht="39.75" customHeight="1">
      <c r="A53" s="293" t="s">
        <v>169</v>
      </c>
      <c r="B53" s="306" t="s">
        <v>477</v>
      </c>
      <c r="C53" s="293" t="s">
        <v>517</v>
      </c>
    </row>
    <row r="54" spans="1:3" ht="39.75" customHeight="1">
      <c r="A54" s="293" t="s">
        <v>174</v>
      </c>
      <c r="B54" s="306" t="s">
        <v>506</v>
      </c>
      <c r="C54" s="293" t="s">
        <v>519</v>
      </c>
    </row>
    <row r="55" spans="1:3" ht="39.75" customHeight="1">
      <c r="A55" s="293" t="s">
        <v>170</v>
      </c>
      <c r="B55" s="838" t="s">
        <v>502</v>
      </c>
      <c r="C55" s="838"/>
    </row>
    <row r="56" spans="1:3" ht="39.75" customHeight="1">
      <c r="A56" s="293" t="s">
        <v>171</v>
      </c>
      <c r="B56" s="306" t="s">
        <v>503</v>
      </c>
      <c r="C56" s="293" t="s">
        <v>519</v>
      </c>
    </row>
    <row r="57" spans="1:3" ht="39.75" customHeight="1">
      <c r="A57" s="293" t="s">
        <v>172</v>
      </c>
      <c r="B57" s="306" t="s">
        <v>478</v>
      </c>
      <c r="C57" s="293" t="s">
        <v>517</v>
      </c>
    </row>
    <row r="58" spans="1:3" ht="68.25" customHeight="1">
      <c r="A58" s="293" t="s">
        <v>40</v>
      </c>
      <c r="B58" s="306" t="s">
        <v>518</v>
      </c>
      <c r="C58" s="293" t="s">
        <v>517</v>
      </c>
    </row>
    <row r="59" spans="1:3" ht="39.75" customHeight="1">
      <c r="A59" s="293">
        <v>3</v>
      </c>
      <c r="B59" s="838" t="s">
        <v>480</v>
      </c>
      <c r="C59" s="838"/>
    </row>
    <row r="60" spans="1:3" ht="39.75" customHeight="1">
      <c r="A60" s="293" t="s">
        <v>481</v>
      </c>
      <c r="B60" s="299" t="s">
        <v>482</v>
      </c>
      <c r="C60" s="293" t="s">
        <v>519</v>
      </c>
    </row>
    <row r="61" spans="1:3" ht="39.75" customHeight="1">
      <c r="A61" s="293" t="s">
        <v>484</v>
      </c>
      <c r="B61" s="306" t="s">
        <v>485</v>
      </c>
      <c r="C61" s="293" t="s">
        <v>519</v>
      </c>
    </row>
    <row r="62" spans="1:3" ht="39.75" customHeight="1">
      <c r="A62" s="293" t="s">
        <v>486</v>
      </c>
      <c r="B62" s="306" t="s">
        <v>487</v>
      </c>
      <c r="C62" s="293" t="s">
        <v>519</v>
      </c>
    </row>
    <row r="63" spans="1:3" ht="39.75" customHeight="1">
      <c r="A63" s="293" t="s">
        <v>488</v>
      </c>
      <c r="B63" s="306" t="s">
        <v>489</v>
      </c>
      <c r="C63" s="293" t="s">
        <v>519</v>
      </c>
    </row>
    <row r="64" spans="1:3" ht="39.75" customHeight="1">
      <c r="A64" s="293" t="s">
        <v>490</v>
      </c>
      <c r="B64" s="306" t="s">
        <v>491</v>
      </c>
      <c r="C64" s="293" t="s">
        <v>519</v>
      </c>
    </row>
    <row r="65" spans="1:3" ht="39.75" customHeight="1">
      <c r="A65" s="293" t="s">
        <v>173</v>
      </c>
      <c r="B65" s="838" t="s">
        <v>492</v>
      </c>
      <c r="C65" s="838"/>
    </row>
    <row r="66" spans="1:3" ht="39.75" customHeight="1">
      <c r="A66" s="293" t="s">
        <v>493</v>
      </c>
      <c r="B66" s="306" t="s">
        <v>494</v>
      </c>
      <c r="C66" s="293" t="s">
        <v>519</v>
      </c>
    </row>
    <row r="67" spans="1:3" ht="39.75" customHeight="1">
      <c r="A67" s="293" t="s">
        <v>495</v>
      </c>
      <c r="B67" s="306" t="s">
        <v>496</v>
      </c>
      <c r="C67" s="293" t="s">
        <v>519</v>
      </c>
    </row>
    <row r="68" spans="1:3" ht="39.75" customHeight="1">
      <c r="A68" s="293" t="s">
        <v>497</v>
      </c>
      <c r="B68" s="306" t="s">
        <v>498</v>
      </c>
      <c r="C68" s="293" t="s">
        <v>519</v>
      </c>
    </row>
    <row r="69" spans="1:3" ht="39.75" customHeight="1">
      <c r="A69" s="293" t="s">
        <v>499</v>
      </c>
      <c r="B69" s="306" t="s">
        <v>500</v>
      </c>
      <c r="C69" s="293" t="s">
        <v>519</v>
      </c>
    </row>
    <row r="70" spans="1:3" ht="65.25" customHeight="1">
      <c r="A70" s="850" t="s">
        <v>533</v>
      </c>
      <c r="B70" s="850"/>
      <c r="C70" s="850"/>
    </row>
    <row r="71" spans="1:3" ht="39.75" customHeight="1">
      <c r="A71" s="293">
        <v>1</v>
      </c>
      <c r="B71" s="838" t="s">
        <v>470</v>
      </c>
      <c r="C71" s="838"/>
    </row>
    <row r="72" spans="1:3" ht="39.75" customHeight="1">
      <c r="A72" s="293" t="s">
        <v>168</v>
      </c>
      <c r="B72" s="294" t="s">
        <v>507</v>
      </c>
      <c r="C72" s="293" t="s">
        <v>519</v>
      </c>
    </row>
    <row r="73" spans="1:3" ht="39.75" customHeight="1">
      <c r="A73" s="293" t="s">
        <v>102</v>
      </c>
      <c r="B73" s="294" t="s">
        <v>508</v>
      </c>
      <c r="C73" s="293" t="s">
        <v>519</v>
      </c>
    </row>
    <row r="74" spans="1:3" ht="39.75" customHeight="1">
      <c r="A74" s="293" t="s">
        <v>103</v>
      </c>
      <c r="B74" s="294" t="s">
        <v>474</v>
      </c>
      <c r="C74" s="293" t="s">
        <v>556</v>
      </c>
    </row>
    <row r="75" spans="1:3" ht="93.75" customHeight="1">
      <c r="A75" s="293" t="s">
        <v>169</v>
      </c>
      <c r="B75" s="294" t="s">
        <v>477</v>
      </c>
      <c r="C75" s="293" t="s">
        <v>517</v>
      </c>
    </row>
    <row r="76" spans="1:3" ht="39.75" customHeight="1">
      <c r="A76" s="293" t="s">
        <v>174</v>
      </c>
      <c r="B76" s="294" t="s">
        <v>506</v>
      </c>
      <c r="C76" s="293" t="s">
        <v>519</v>
      </c>
    </row>
    <row r="77" spans="1:3" ht="39.75" customHeight="1">
      <c r="A77" s="293" t="s">
        <v>170</v>
      </c>
      <c r="B77" s="838" t="s">
        <v>502</v>
      </c>
      <c r="C77" s="838"/>
    </row>
    <row r="78" spans="1:3" ht="71.25" customHeight="1">
      <c r="A78" s="293" t="s">
        <v>171</v>
      </c>
      <c r="B78" s="294" t="s">
        <v>503</v>
      </c>
      <c r="C78" s="293" t="s">
        <v>519</v>
      </c>
    </row>
    <row r="79" spans="1:3" ht="39.75" customHeight="1">
      <c r="A79" s="293" t="s">
        <v>172</v>
      </c>
      <c r="B79" s="294" t="s">
        <v>478</v>
      </c>
      <c r="C79" s="293" t="s">
        <v>519</v>
      </c>
    </row>
    <row r="80" spans="1:3" ht="71.25" customHeight="1">
      <c r="A80" s="293" t="s">
        <v>40</v>
      </c>
      <c r="B80" s="294" t="s">
        <v>518</v>
      </c>
      <c r="C80" s="293" t="s">
        <v>517</v>
      </c>
    </row>
    <row r="81" spans="1:3" ht="39.75" customHeight="1">
      <c r="A81" s="293">
        <v>3</v>
      </c>
      <c r="B81" s="838" t="s">
        <v>480</v>
      </c>
      <c r="C81" s="838"/>
    </row>
    <row r="82" spans="1:3" ht="69.75" customHeight="1">
      <c r="A82" s="293" t="s">
        <v>481</v>
      </c>
      <c r="B82" s="299" t="s">
        <v>482</v>
      </c>
      <c r="C82" s="293" t="s">
        <v>519</v>
      </c>
    </row>
    <row r="83" spans="1:3" ht="39.75" customHeight="1">
      <c r="A83" s="293" t="s">
        <v>484</v>
      </c>
      <c r="B83" s="294" t="s">
        <v>485</v>
      </c>
      <c r="C83" s="293" t="s">
        <v>519</v>
      </c>
    </row>
    <row r="84" spans="1:3" ht="39.75" customHeight="1">
      <c r="A84" s="293" t="s">
        <v>486</v>
      </c>
      <c r="B84" s="294" t="s">
        <v>487</v>
      </c>
      <c r="C84" s="293" t="s">
        <v>519</v>
      </c>
    </row>
    <row r="85" spans="1:3" ht="39.75" customHeight="1">
      <c r="A85" s="293" t="s">
        <v>488</v>
      </c>
      <c r="B85" s="294" t="s">
        <v>489</v>
      </c>
      <c r="C85" s="293" t="s">
        <v>519</v>
      </c>
    </row>
    <row r="86" spans="1:3" ht="39.75" customHeight="1">
      <c r="A86" s="293" t="s">
        <v>490</v>
      </c>
      <c r="B86" s="294" t="s">
        <v>491</v>
      </c>
      <c r="C86" s="293" t="s">
        <v>519</v>
      </c>
    </row>
    <row r="87" spans="1:3" ht="39.75" customHeight="1">
      <c r="A87" s="293" t="s">
        <v>173</v>
      </c>
      <c r="B87" s="838" t="s">
        <v>492</v>
      </c>
      <c r="C87" s="838"/>
    </row>
    <row r="88" spans="1:3" ht="39.75" customHeight="1">
      <c r="A88" s="293" t="s">
        <v>493</v>
      </c>
      <c r="B88" s="294" t="s">
        <v>494</v>
      </c>
      <c r="C88" s="293" t="s">
        <v>519</v>
      </c>
    </row>
    <row r="89" spans="1:3" ht="90.75" customHeight="1">
      <c r="A89" s="293" t="s">
        <v>495</v>
      </c>
      <c r="B89" s="294" t="s">
        <v>496</v>
      </c>
      <c r="C89" s="293" t="s">
        <v>517</v>
      </c>
    </row>
    <row r="90" spans="1:3" ht="39.75" customHeight="1">
      <c r="A90" s="293" t="s">
        <v>497</v>
      </c>
      <c r="B90" s="294" t="s">
        <v>498</v>
      </c>
      <c r="C90" s="293" t="s">
        <v>517</v>
      </c>
    </row>
    <row r="91" spans="1:3" ht="39.75" customHeight="1">
      <c r="A91" s="293" t="s">
        <v>499</v>
      </c>
      <c r="B91" s="294" t="s">
        <v>500</v>
      </c>
      <c r="C91" s="293" t="s">
        <v>517</v>
      </c>
    </row>
    <row r="92" spans="1:3" ht="39.75" customHeight="1">
      <c r="A92" s="850" t="s">
        <v>525</v>
      </c>
      <c r="B92" s="850"/>
      <c r="C92" s="850"/>
    </row>
    <row r="93" spans="1:3" ht="39.75" customHeight="1">
      <c r="A93" s="293">
        <v>1</v>
      </c>
      <c r="B93" s="838" t="s">
        <v>470</v>
      </c>
      <c r="C93" s="838"/>
    </row>
    <row r="94" spans="1:3" ht="39.75" customHeight="1">
      <c r="A94" s="293" t="s">
        <v>168</v>
      </c>
      <c r="B94" s="294" t="s">
        <v>507</v>
      </c>
      <c r="C94" s="293"/>
    </row>
    <row r="95" spans="1:3" ht="39.75" customHeight="1">
      <c r="A95" s="293" t="s">
        <v>102</v>
      </c>
      <c r="B95" s="294" t="s">
        <v>508</v>
      </c>
      <c r="C95" s="293"/>
    </row>
    <row r="96" spans="1:3" ht="66" customHeight="1">
      <c r="A96" s="293" t="s">
        <v>103</v>
      </c>
      <c r="B96" s="294" t="s">
        <v>474</v>
      </c>
      <c r="C96" s="293" t="s">
        <v>555</v>
      </c>
    </row>
    <row r="97" spans="1:3" ht="77.25" customHeight="1">
      <c r="A97" s="293" t="s">
        <v>169</v>
      </c>
      <c r="B97" s="294" t="s">
        <v>477</v>
      </c>
      <c r="C97" s="293"/>
    </row>
    <row r="98" spans="1:3" ht="39.75" customHeight="1">
      <c r="A98" s="293" t="s">
        <v>174</v>
      </c>
      <c r="B98" s="294" t="s">
        <v>506</v>
      </c>
      <c r="C98" s="293" t="s">
        <v>519</v>
      </c>
    </row>
    <row r="99" spans="1:3" ht="39.75" customHeight="1">
      <c r="A99" s="293" t="s">
        <v>170</v>
      </c>
      <c r="B99" s="838" t="s">
        <v>502</v>
      </c>
      <c r="C99" s="838"/>
    </row>
    <row r="100" spans="1:3" ht="71.25" customHeight="1">
      <c r="A100" s="293" t="s">
        <v>171</v>
      </c>
      <c r="B100" s="294" t="s">
        <v>503</v>
      </c>
      <c r="C100" s="293" t="s">
        <v>519</v>
      </c>
    </row>
    <row r="101" spans="1:3" ht="80.25" customHeight="1">
      <c r="A101" s="293" t="s">
        <v>172</v>
      </c>
      <c r="B101" s="294" t="s">
        <v>478</v>
      </c>
      <c r="C101" s="293" t="s">
        <v>517</v>
      </c>
    </row>
    <row r="102" spans="1:3" ht="77.25" customHeight="1">
      <c r="A102" s="293" t="s">
        <v>40</v>
      </c>
      <c r="B102" s="294" t="s">
        <v>518</v>
      </c>
      <c r="C102" s="293" t="s">
        <v>517</v>
      </c>
    </row>
    <row r="103" spans="1:3" ht="39.75" customHeight="1">
      <c r="A103" s="293">
        <v>3</v>
      </c>
      <c r="B103" s="838" t="s">
        <v>480</v>
      </c>
      <c r="C103" s="838"/>
    </row>
    <row r="104" spans="1:3" ht="71.25" customHeight="1">
      <c r="A104" s="293" t="s">
        <v>481</v>
      </c>
      <c r="B104" s="299" t="s">
        <v>482</v>
      </c>
      <c r="C104" s="293" t="s">
        <v>519</v>
      </c>
    </row>
    <row r="105" spans="1:3" ht="39.75" customHeight="1">
      <c r="A105" s="293" t="s">
        <v>484</v>
      </c>
      <c r="B105" s="294" t="s">
        <v>485</v>
      </c>
      <c r="C105" s="293" t="s">
        <v>519</v>
      </c>
    </row>
    <row r="106" spans="1:3" ht="39.75" customHeight="1">
      <c r="A106" s="293" t="s">
        <v>486</v>
      </c>
      <c r="B106" s="294" t="s">
        <v>487</v>
      </c>
      <c r="C106" s="293" t="s">
        <v>519</v>
      </c>
    </row>
    <row r="107" spans="1:3" ht="39.75" customHeight="1">
      <c r="A107" s="293" t="s">
        <v>488</v>
      </c>
      <c r="B107" s="294" t="s">
        <v>489</v>
      </c>
      <c r="C107" s="293" t="s">
        <v>519</v>
      </c>
    </row>
    <row r="108" spans="1:3" ht="39.75" customHeight="1">
      <c r="A108" s="293" t="s">
        <v>490</v>
      </c>
      <c r="B108" s="294" t="s">
        <v>491</v>
      </c>
      <c r="C108" s="293" t="s">
        <v>519</v>
      </c>
    </row>
    <row r="109" spans="1:3" ht="39.75" customHeight="1">
      <c r="A109" s="293" t="s">
        <v>173</v>
      </c>
      <c r="B109" s="838" t="s">
        <v>492</v>
      </c>
      <c r="C109" s="838"/>
    </row>
    <row r="110" spans="1:3" ht="39.75" customHeight="1">
      <c r="A110" s="293" t="s">
        <v>493</v>
      </c>
      <c r="B110" s="294" t="s">
        <v>494</v>
      </c>
      <c r="C110" s="293" t="s">
        <v>519</v>
      </c>
    </row>
    <row r="111" spans="1:3" ht="75.75" customHeight="1">
      <c r="A111" s="293" t="s">
        <v>495</v>
      </c>
      <c r="B111" s="294" t="s">
        <v>496</v>
      </c>
      <c r="C111" s="293" t="s">
        <v>517</v>
      </c>
    </row>
    <row r="112" spans="1:3" ht="39.75" customHeight="1">
      <c r="A112" s="293" t="s">
        <v>497</v>
      </c>
      <c r="B112" s="294" t="s">
        <v>498</v>
      </c>
      <c r="C112" s="293" t="s">
        <v>517</v>
      </c>
    </row>
    <row r="113" spans="1:3" ht="39.75" customHeight="1">
      <c r="A113" s="293" t="s">
        <v>499</v>
      </c>
      <c r="B113" s="294" t="s">
        <v>500</v>
      </c>
      <c r="C113" s="293" t="s">
        <v>517</v>
      </c>
    </row>
    <row r="114" spans="1:3" ht="39.75" customHeight="1">
      <c r="A114" s="314"/>
      <c r="B114" s="315"/>
      <c r="C114" s="314"/>
    </row>
    <row r="115" spans="1:3" ht="39.75" customHeight="1">
      <c r="A115" s="314"/>
      <c r="B115" s="315"/>
      <c r="C115" s="314"/>
    </row>
    <row r="116" spans="1:3" ht="47.25" customHeight="1">
      <c r="A116" s="863" t="s">
        <v>520</v>
      </c>
      <c r="B116" s="863"/>
      <c r="C116" s="863"/>
    </row>
  </sheetData>
  <sheetProtection/>
  <autoFilter ref="A25:B116"/>
  <mergeCells count="27">
    <mergeCell ref="B59:C59"/>
    <mergeCell ref="B99:C99"/>
    <mergeCell ref="B103:C103"/>
    <mergeCell ref="B109:C109"/>
    <mergeCell ref="A116:C116"/>
    <mergeCell ref="B71:C71"/>
    <mergeCell ref="B77:C77"/>
    <mergeCell ref="B81:C81"/>
    <mergeCell ref="B87:C87"/>
    <mergeCell ref="A92:C92"/>
    <mergeCell ref="B93:C93"/>
    <mergeCell ref="B65:C65"/>
    <mergeCell ref="A70:C70"/>
    <mergeCell ref="A5:C5"/>
    <mergeCell ref="A18:C18"/>
    <mergeCell ref="A20:D20"/>
    <mergeCell ref="A22:A24"/>
    <mergeCell ref="B22:B24"/>
    <mergeCell ref="C22:C24"/>
    <mergeCell ref="A48:C48"/>
    <mergeCell ref="B49:C49"/>
    <mergeCell ref="B55:C55"/>
    <mergeCell ref="A26:C26"/>
    <mergeCell ref="B27:C27"/>
    <mergeCell ref="B33:C33"/>
    <mergeCell ref="B37:C37"/>
    <mergeCell ref="B43:C4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7" r:id="rId1"/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95"/>
  <sheetViews>
    <sheetView zoomScale="90" zoomScaleNormal="90" zoomScalePageLayoutView="0" workbookViewId="0" topLeftCell="A13">
      <selection activeCell="L18" sqref="L18"/>
    </sheetView>
  </sheetViews>
  <sheetFormatPr defaultColWidth="9.140625" defaultRowHeight="15"/>
  <cols>
    <col min="1" max="1" width="8.00390625" style="88" customWidth="1"/>
    <col min="2" max="2" width="67.00390625" style="88" customWidth="1"/>
    <col min="3" max="4" width="15.28125" style="88" hidden="1" customWidth="1"/>
    <col min="5" max="5" width="15.140625" style="88" customWidth="1"/>
    <col min="6" max="16384" width="9.140625" style="88" customWidth="1"/>
  </cols>
  <sheetData>
    <row r="1" ht="15.75">
      <c r="E1" s="89" t="s">
        <v>248</v>
      </c>
    </row>
    <row r="2" ht="15.75">
      <c r="E2" s="89" t="s">
        <v>54</v>
      </c>
    </row>
    <row r="3" ht="15.75">
      <c r="E3" s="89" t="s">
        <v>55</v>
      </c>
    </row>
    <row r="5" spans="1:5" ht="23.25" customHeight="1">
      <c r="A5" s="864" t="s">
        <v>249</v>
      </c>
      <c r="B5" s="864"/>
      <c r="C5" s="864"/>
      <c r="D5" s="864"/>
      <c r="E5" s="864"/>
    </row>
    <row r="6" spans="1:5" ht="15.75">
      <c r="A6" s="90"/>
      <c r="B6" s="90"/>
      <c r="C6" s="90"/>
      <c r="D6" s="90"/>
      <c r="E6" s="91" t="s">
        <v>56</v>
      </c>
    </row>
    <row r="7" ht="15.75">
      <c r="E7" s="92" t="s">
        <v>250</v>
      </c>
    </row>
    <row r="8" ht="15.75">
      <c r="E8" s="89" t="s">
        <v>1</v>
      </c>
    </row>
    <row r="10" ht="15.75">
      <c r="E10" s="93" t="s">
        <v>251</v>
      </c>
    </row>
    <row r="11" ht="15.75" customHeight="1">
      <c r="E11" s="94"/>
    </row>
    <row r="12" ht="15.75">
      <c r="E12" s="95" t="s">
        <v>252</v>
      </c>
    </row>
    <row r="13" ht="15.75">
      <c r="E13" s="95" t="s">
        <v>6</v>
      </c>
    </row>
    <row r="15" spans="5:6" ht="15.75">
      <c r="E15" s="89" t="s">
        <v>19</v>
      </c>
      <c r="F15" s="96"/>
    </row>
    <row r="16" spans="5:6" ht="16.5" thickBot="1">
      <c r="E16" s="89" t="s">
        <v>253</v>
      </c>
      <c r="F16" s="96"/>
    </row>
    <row r="17" spans="1:6" ht="15.75">
      <c r="A17" s="865" t="s">
        <v>65</v>
      </c>
      <c r="B17" s="867" t="s">
        <v>254</v>
      </c>
      <c r="C17" s="97">
        <v>2017</v>
      </c>
      <c r="D17" s="98">
        <v>2018</v>
      </c>
      <c r="E17" s="97">
        <f>D17</f>
        <v>2018</v>
      </c>
      <c r="F17" s="96"/>
    </row>
    <row r="18" spans="1:6" ht="16.5" thickBot="1">
      <c r="A18" s="866"/>
      <c r="B18" s="868"/>
      <c r="C18" s="99" t="s">
        <v>20</v>
      </c>
      <c r="D18" s="100" t="s">
        <v>20</v>
      </c>
      <c r="E18" s="99" t="s">
        <v>20</v>
      </c>
      <c r="F18" s="96"/>
    </row>
    <row r="19" spans="1:6" ht="15.75" customHeight="1" thickBot="1">
      <c r="A19" s="101">
        <v>1</v>
      </c>
      <c r="B19" s="102">
        <v>2</v>
      </c>
      <c r="C19" s="103">
        <v>3</v>
      </c>
      <c r="D19" s="104">
        <v>4</v>
      </c>
      <c r="E19" s="105">
        <v>5</v>
      </c>
      <c r="F19" s="96"/>
    </row>
    <row r="20" spans="1:6" ht="16.5" thickBot="1">
      <c r="A20" s="106" t="s">
        <v>255</v>
      </c>
      <c r="B20" s="107" t="s">
        <v>256</v>
      </c>
      <c r="C20" s="108">
        <f>SUM(C22:C23)</f>
        <v>2029.82</v>
      </c>
      <c r="D20" s="109">
        <f>SUM(D22:D23)</f>
        <v>2127.25136</v>
      </c>
      <c r="E20" s="110">
        <f>D20</f>
        <v>2127.25136</v>
      </c>
      <c r="F20" s="96"/>
    </row>
    <row r="21" spans="1:6" ht="16.5" thickBot="1">
      <c r="A21" s="111"/>
      <c r="B21" s="112" t="s">
        <v>257</v>
      </c>
      <c r="C21" s="113"/>
      <c r="D21" s="114"/>
      <c r="E21" s="110"/>
      <c r="F21" s="96"/>
    </row>
    <row r="22" spans="1:6" ht="16.5" thickBot="1">
      <c r="A22" s="111" t="s">
        <v>168</v>
      </c>
      <c r="B22" s="112" t="s">
        <v>258</v>
      </c>
      <c r="C22" s="115">
        <f>1924*1.055</f>
        <v>2029.82</v>
      </c>
      <c r="D22" s="116">
        <f>C22*1.048</f>
        <v>2127.25136</v>
      </c>
      <c r="E22" s="110">
        <f>D22</f>
        <v>2127.25136</v>
      </c>
      <c r="F22" s="96"/>
    </row>
    <row r="23" spans="1:6" ht="22.5" customHeight="1" thickBot="1">
      <c r="A23" s="118" t="s">
        <v>102</v>
      </c>
      <c r="B23" s="119" t="s">
        <v>259</v>
      </c>
      <c r="C23" s="120"/>
      <c r="D23" s="121"/>
      <c r="E23" s="110"/>
      <c r="F23" s="96"/>
    </row>
    <row r="24" spans="1:6" ht="16.5" thickBot="1">
      <c r="A24" s="106" t="s">
        <v>260</v>
      </c>
      <c r="B24" s="107" t="s">
        <v>261</v>
      </c>
      <c r="C24" s="108">
        <f>C25+SUM(C30:C33)</f>
        <v>1916.5285298399997</v>
      </c>
      <c r="D24" s="109">
        <f>D25+SUM(D30:D33)</f>
        <v>1992.9251209812</v>
      </c>
      <c r="E24" s="110">
        <f>D24</f>
        <v>1992.9251209812</v>
      </c>
      <c r="F24" s="96"/>
    </row>
    <row r="25" spans="1:6" ht="16.5" thickBot="1">
      <c r="A25" s="122" t="s">
        <v>262</v>
      </c>
      <c r="B25" s="123" t="s">
        <v>263</v>
      </c>
      <c r="C25" s="124">
        <f>C27+C28+C29</f>
        <v>496.05102983999996</v>
      </c>
      <c r="D25" s="125">
        <f>D27+D28+D29</f>
        <v>522.9948649811998</v>
      </c>
      <c r="E25" s="110">
        <f>D25</f>
        <v>522.9948649811998</v>
      </c>
      <c r="F25" s="96"/>
    </row>
    <row r="26" spans="1:6" ht="16.5" thickBot="1">
      <c r="A26" s="111"/>
      <c r="B26" s="112" t="s">
        <v>257</v>
      </c>
      <c r="C26" s="113"/>
      <c r="D26" s="114"/>
      <c r="E26" s="110"/>
      <c r="F26" s="96"/>
    </row>
    <row r="27" spans="1:6" ht="16.5" thickBot="1">
      <c r="A27" s="111" t="s">
        <v>168</v>
      </c>
      <c r="B27" s="112" t="s">
        <v>264</v>
      </c>
      <c r="C27" s="115">
        <f>7.8*1.055</f>
        <v>8.229</v>
      </c>
      <c r="D27" s="116">
        <f>C27*1.048</f>
        <v>8.623992</v>
      </c>
      <c r="E27" s="110">
        <f aca="true" t="shared" si="0" ref="E27:E33">D27</f>
        <v>8.623992</v>
      </c>
      <c r="F27" s="96"/>
    </row>
    <row r="28" spans="1:6" ht="16.5" thickBot="1">
      <c r="A28" s="111" t="s">
        <v>102</v>
      </c>
      <c r="B28" s="112" t="s">
        <v>265</v>
      </c>
      <c r="C28" s="115">
        <f>(45.9-7.8)*1.055</f>
        <v>40.1955</v>
      </c>
      <c r="D28" s="116">
        <f>C28*1.048</f>
        <v>42.124884</v>
      </c>
      <c r="E28" s="110">
        <f t="shared" si="0"/>
        <v>42.124884</v>
      </c>
      <c r="F28" s="96"/>
    </row>
    <row r="29" spans="1:6" ht="16.5" thickBot="1">
      <c r="A29" s="111" t="s">
        <v>103</v>
      </c>
      <c r="B29" s="112" t="s">
        <v>266</v>
      </c>
      <c r="C29" s="115">
        <f>209.272*2138.97/1000</f>
        <v>447.62652983999993</v>
      </c>
      <c r="D29" s="116">
        <f>209.272*2138.97*1.055/1000</f>
        <v>472.24598898119984</v>
      </c>
      <c r="E29" s="110">
        <f t="shared" si="0"/>
        <v>472.24598898119984</v>
      </c>
      <c r="F29" s="96"/>
    </row>
    <row r="30" spans="1:6" ht="21" customHeight="1" thickBot="1">
      <c r="A30" s="122" t="s">
        <v>170</v>
      </c>
      <c r="B30" s="123" t="s">
        <v>267</v>
      </c>
      <c r="C30" s="124">
        <f>170.1*1.055+53.8</f>
        <v>233.25549999999998</v>
      </c>
      <c r="D30" s="125">
        <f>178.8*1.048+56.9</f>
        <v>244.28240000000002</v>
      </c>
      <c r="E30" s="110">
        <f t="shared" si="0"/>
        <v>244.28240000000002</v>
      </c>
      <c r="F30" s="96"/>
    </row>
    <row r="31" spans="1:6" ht="16.5" thickBot="1">
      <c r="A31" s="122" t="s">
        <v>268</v>
      </c>
      <c r="B31" s="123" t="s">
        <v>269</v>
      </c>
      <c r="C31" s="126">
        <v>82.2</v>
      </c>
      <c r="D31" s="127">
        <v>74.2</v>
      </c>
      <c r="E31" s="110">
        <f t="shared" si="0"/>
        <v>74.2</v>
      </c>
      <c r="F31" s="96"/>
    </row>
    <row r="32" spans="1:6" ht="16.5" thickBot="1">
      <c r="A32" s="122" t="s">
        <v>173</v>
      </c>
      <c r="B32" s="123" t="s">
        <v>270</v>
      </c>
      <c r="C32" s="126">
        <v>7.4</v>
      </c>
      <c r="D32" s="127">
        <v>5.2</v>
      </c>
      <c r="E32" s="110">
        <f t="shared" si="0"/>
        <v>5.2</v>
      </c>
      <c r="F32" s="96"/>
    </row>
    <row r="33" spans="1:6" ht="16.5" thickBot="1">
      <c r="A33" s="122" t="s">
        <v>271</v>
      </c>
      <c r="B33" s="123" t="s">
        <v>272</v>
      </c>
      <c r="C33" s="124">
        <f>(1047.8-7.4)*1.055</f>
        <v>1097.6219999999998</v>
      </c>
      <c r="D33" s="125">
        <f>(C33*1.048)-D36</f>
        <v>1146.247856</v>
      </c>
      <c r="E33" s="110">
        <f t="shared" si="0"/>
        <v>1146.247856</v>
      </c>
      <c r="F33" s="96"/>
    </row>
    <row r="34" spans="1:6" ht="16.5" thickBot="1">
      <c r="A34" s="111"/>
      <c r="B34" s="112" t="s">
        <v>257</v>
      </c>
      <c r="C34" s="113"/>
      <c r="D34" s="114"/>
      <c r="E34" s="110"/>
      <c r="F34" s="96"/>
    </row>
    <row r="35" spans="1:6" ht="16.5" thickBot="1">
      <c r="A35" s="111" t="s">
        <v>273</v>
      </c>
      <c r="B35" s="112" t="s">
        <v>274</v>
      </c>
      <c r="C35" s="115"/>
      <c r="D35" s="116"/>
      <c r="E35" s="110"/>
      <c r="F35" s="96"/>
    </row>
    <row r="36" spans="1:6" ht="16.5" thickBot="1">
      <c r="A36" s="111" t="s">
        <v>275</v>
      </c>
      <c r="B36" s="112" t="s">
        <v>276</v>
      </c>
      <c r="C36" s="113">
        <v>6.3</v>
      </c>
      <c r="D36" s="114">
        <v>4.06</v>
      </c>
      <c r="E36" s="161">
        <f>D36</f>
        <v>4.06</v>
      </c>
      <c r="F36" s="96"/>
    </row>
    <row r="37" spans="1:6" ht="16.5" thickBot="1">
      <c r="A37" s="118" t="s">
        <v>277</v>
      </c>
      <c r="B37" s="119" t="s">
        <v>278</v>
      </c>
      <c r="C37" s="120"/>
      <c r="D37" s="121"/>
      <c r="E37" s="110"/>
      <c r="F37" s="96"/>
    </row>
    <row r="38" spans="1:6" ht="16.5" thickBot="1">
      <c r="A38" s="128" t="s">
        <v>279</v>
      </c>
      <c r="B38" s="129" t="s">
        <v>280</v>
      </c>
      <c r="C38" s="130">
        <f>C20-C24</f>
        <v>113.29147016000024</v>
      </c>
      <c r="D38" s="131">
        <f>D20-D24</f>
        <v>134.32623901880015</v>
      </c>
      <c r="E38" s="110">
        <f>D38</f>
        <v>134.32623901880015</v>
      </c>
      <c r="F38" s="96"/>
    </row>
    <row r="39" spans="1:6" ht="16.5" thickBot="1">
      <c r="A39" s="132" t="s">
        <v>281</v>
      </c>
      <c r="B39" s="133" t="s">
        <v>282</v>
      </c>
      <c r="C39" s="130">
        <f>C40-C44</f>
        <v>-89.4</v>
      </c>
      <c r="D39" s="134">
        <f>D40-D44</f>
        <v>-96.69120000000002</v>
      </c>
      <c r="E39" s="110">
        <f>D39</f>
        <v>-96.69120000000002</v>
      </c>
      <c r="F39" s="96"/>
    </row>
    <row r="40" spans="1:6" ht="16.5" thickBot="1">
      <c r="A40" s="111" t="s">
        <v>262</v>
      </c>
      <c r="B40" s="135" t="s">
        <v>283</v>
      </c>
      <c r="C40" s="136">
        <v>78.6</v>
      </c>
      <c r="D40" s="137">
        <f>C40*1.048-3</f>
        <v>79.3728</v>
      </c>
      <c r="E40" s="110">
        <f>D40</f>
        <v>79.3728</v>
      </c>
      <c r="F40" s="96"/>
    </row>
    <row r="41" spans="1:6" ht="16.5" thickBot="1">
      <c r="A41" s="111"/>
      <c r="B41" s="112" t="s">
        <v>284</v>
      </c>
      <c r="C41" s="115"/>
      <c r="D41" s="116"/>
      <c r="E41" s="110"/>
      <c r="F41" s="96"/>
    </row>
    <row r="42" spans="1:6" ht="16.5" thickBot="1">
      <c r="A42" s="111" t="s">
        <v>168</v>
      </c>
      <c r="B42" s="112" t="s">
        <v>285</v>
      </c>
      <c r="C42" s="115"/>
      <c r="D42" s="116"/>
      <c r="E42" s="110"/>
      <c r="F42" s="96"/>
    </row>
    <row r="43" spans="1:6" ht="16.5" thickBot="1">
      <c r="A43" s="111" t="s">
        <v>102</v>
      </c>
      <c r="B43" s="138" t="s">
        <v>286</v>
      </c>
      <c r="C43" s="117"/>
      <c r="D43" s="139"/>
      <c r="E43" s="110"/>
      <c r="F43" s="96"/>
    </row>
    <row r="44" spans="1:6" ht="16.5" thickBot="1">
      <c r="A44" s="111" t="s">
        <v>170</v>
      </c>
      <c r="B44" s="112" t="s">
        <v>287</v>
      </c>
      <c r="C44" s="140">
        <v>168</v>
      </c>
      <c r="D44" s="116">
        <f>C44*1.048</f>
        <v>176.06400000000002</v>
      </c>
      <c r="E44" s="110">
        <f>D44</f>
        <v>176.06400000000002</v>
      </c>
      <c r="F44" s="96"/>
    </row>
    <row r="45" spans="1:6" ht="16.5" thickBot="1">
      <c r="A45" s="111"/>
      <c r="B45" s="112" t="s">
        <v>284</v>
      </c>
      <c r="C45" s="115"/>
      <c r="D45" s="116"/>
      <c r="E45" s="110"/>
      <c r="F45" s="96"/>
    </row>
    <row r="46" spans="1:6" ht="16.5" thickBot="1">
      <c r="A46" s="118" t="s">
        <v>171</v>
      </c>
      <c r="B46" s="119" t="s">
        <v>288</v>
      </c>
      <c r="C46" s="141"/>
      <c r="D46" s="142"/>
      <c r="E46" s="110"/>
      <c r="F46" s="96"/>
    </row>
    <row r="47" spans="1:6" ht="16.5" thickBot="1">
      <c r="A47" s="143" t="s">
        <v>289</v>
      </c>
      <c r="B47" s="144" t="s">
        <v>290</v>
      </c>
      <c r="C47" s="145">
        <f>C38+C39</f>
        <v>23.89147016000024</v>
      </c>
      <c r="D47" s="146">
        <f>D38+D39</f>
        <v>37.63503901880013</v>
      </c>
      <c r="E47" s="110">
        <f>D47</f>
        <v>37.63503901880013</v>
      </c>
      <c r="F47" s="96"/>
    </row>
    <row r="48" spans="1:6" ht="16.5" thickBot="1">
      <c r="A48" s="128" t="s">
        <v>291</v>
      </c>
      <c r="B48" s="129" t="s">
        <v>198</v>
      </c>
      <c r="C48" s="130">
        <f>C47*20%</f>
        <v>4.778294032000048</v>
      </c>
      <c r="D48" s="131">
        <f>D47*20%</f>
        <v>7.527007803760026</v>
      </c>
      <c r="E48" s="110">
        <f>D48</f>
        <v>7.527007803760026</v>
      </c>
      <c r="F48" s="96"/>
    </row>
    <row r="49" spans="1:6" ht="16.5" thickBot="1">
      <c r="A49" s="128" t="s">
        <v>292</v>
      </c>
      <c r="B49" s="129" t="s">
        <v>293</v>
      </c>
      <c r="C49" s="130">
        <f>C47-C48</f>
        <v>19.11317612800019</v>
      </c>
      <c r="D49" s="131">
        <f>D47-D48</f>
        <v>30.108031215040103</v>
      </c>
      <c r="E49" s="110">
        <f>D49</f>
        <v>30.108031215040103</v>
      </c>
      <c r="F49" s="96"/>
    </row>
    <row r="50" spans="1:6" ht="22.5" customHeight="1" thickBot="1">
      <c r="A50" s="106" t="s">
        <v>294</v>
      </c>
      <c r="B50" s="107" t="s">
        <v>295</v>
      </c>
      <c r="C50" s="108"/>
      <c r="D50" s="109"/>
      <c r="E50" s="110"/>
      <c r="F50" s="96"/>
    </row>
    <row r="51" spans="1:6" ht="16.5" thickBot="1">
      <c r="A51" s="111"/>
      <c r="B51" s="112" t="s">
        <v>257</v>
      </c>
      <c r="C51" s="115"/>
      <c r="D51" s="116"/>
      <c r="E51" s="110"/>
      <c r="F51" s="96"/>
    </row>
    <row r="52" spans="1:6" ht="16.5" thickBot="1">
      <c r="A52" s="111" t="s">
        <v>262</v>
      </c>
      <c r="B52" s="112" t="s">
        <v>296</v>
      </c>
      <c r="C52" s="115"/>
      <c r="D52" s="116"/>
      <c r="E52" s="110"/>
      <c r="F52" s="96"/>
    </row>
    <row r="53" spans="1:6" ht="16.5" thickBot="1">
      <c r="A53" s="147" t="s">
        <v>170</v>
      </c>
      <c r="B53" s="112" t="s">
        <v>297</v>
      </c>
      <c r="C53" s="115"/>
      <c r="D53" s="116"/>
      <c r="E53" s="110"/>
      <c r="F53" s="96"/>
    </row>
    <row r="54" spans="1:6" ht="16.5" thickBot="1">
      <c r="A54" s="111" t="s">
        <v>268</v>
      </c>
      <c r="B54" s="112" t="s">
        <v>298</v>
      </c>
      <c r="C54" s="115"/>
      <c r="D54" s="116"/>
      <c r="E54" s="110"/>
      <c r="F54" s="96"/>
    </row>
    <row r="55" spans="1:6" ht="16.5" thickBot="1">
      <c r="A55" s="118" t="s">
        <v>173</v>
      </c>
      <c r="B55" s="119" t="s">
        <v>299</v>
      </c>
      <c r="C55" s="141">
        <f>C49-C53</f>
        <v>19.11317612800019</v>
      </c>
      <c r="D55" s="142">
        <f>D49-D53</f>
        <v>30.108031215040103</v>
      </c>
      <c r="E55" s="110">
        <f>D55</f>
        <v>30.108031215040103</v>
      </c>
      <c r="F55" s="96"/>
    </row>
    <row r="56" spans="1:6" ht="16.5" thickBot="1">
      <c r="A56" s="106" t="s">
        <v>300</v>
      </c>
      <c r="B56" s="107" t="s">
        <v>301</v>
      </c>
      <c r="C56" s="108"/>
      <c r="D56" s="109"/>
      <c r="E56" s="110"/>
      <c r="F56" s="96"/>
    </row>
    <row r="57" spans="1:6" ht="16.5" thickBot="1">
      <c r="A57" s="111" t="s">
        <v>262</v>
      </c>
      <c r="B57" s="148" t="s">
        <v>302</v>
      </c>
      <c r="C57" s="149"/>
      <c r="D57" s="150"/>
      <c r="E57" s="110"/>
      <c r="F57" s="96"/>
    </row>
    <row r="58" spans="1:6" ht="16.5" thickBot="1">
      <c r="A58" s="111" t="s">
        <v>170</v>
      </c>
      <c r="B58" s="112" t="s">
        <v>303</v>
      </c>
      <c r="C58" s="140">
        <v>100</v>
      </c>
      <c r="D58" s="151">
        <f>100+10</f>
        <v>110</v>
      </c>
      <c r="E58" s="110">
        <f>D58</f>
        <v>110</v>
      </c>
      <c r="F58" s="96"/>
    </row>
    <row r="59" spans="1:6" ht="16.5" thickBot="1">
      <c r="A59" s="118"/>
      <c r="B59" s="119" t="s">
        <v>304</v>
      </c>
      <c r="C59" s="152"/>
      <c r="D59" s="153"/>
      <c r="E59" s="110"/>
      <c r="F59" s="96"/>
    </row>
    <row r="60" spans="1:6" ht="16.5" thickBot="1">
      <c r="A60" s="106" t="s">
        <v>305</v>
      </c>
      <c r="B60" s="107" t="s">
        <v>306</v>
      </c>
      <c r="C60" s="154"/>
      <c r="D60" s="155"/>
      <c r="E60" s="110"/>
      <c r="F60" s="96"/>
    </row>
    <row r="61" spans="1:6" ht="16.5" thickBot="1">
      <c r="A61" s="111" t="s">
        <v>262</v>
      </c>
      <c r="B61" s="148" t="s">
        <v>307</v>
      </c>
      <c r="C61" s="156"/>
      <c r="D61" s="157"/>
      <c r="E61" s="110"/>
      <c r="F61" s="96"/>
    </row>
    <row r="62" spans="1:11" ht="22.5" customHeight="1" thickBot="1">
      <c r="A62" s="111" t="s">
        <v>170</v>
      </c>
      <c r="B62" s="112" t="s">
        <v>308</v>
      </c>
      <c r="C62" s="140">
        <v>92</v>
      </c>
      <c r="D62" s="151">
        <v>112</v>
      </c>
      <c r="E62" s="110">
        <f>D62</f>
        <v>112</v>
      </c>
      <c r="F62" s="96"/>
      <c r="G62" s="158"/>
      <c r="H62" s="158"/>
      <c r="I62" s="158"/>
      <c r="J62" s="158"/>
      <c r="K62" s="158"/>
    </row>
    <row r="63" spans="1:6" ht="16.5" thickBot="1">
      <c r="A63" s="118"/>
      <c r="B63" s="119" t="s">
        <v>304</v>
      </c>
      <c r="C63" s="141"/>
      <c r="D63" s="142"/>
      <c r="E63" s="110"/>
      <c r="F63" s="96"/>
    </row>
    <row r="64" spans="1:6" ht="16.5" thickBot="1">
      <c r="A64" s="106" t="s">
        <v>309</v>
      </c>
      <c r="B64" s="107" t="s">
        <v>310</v>
      </c>
      <c r="C64" s="159"/>
      <c r="D64" s="160"/>
      <c r="E64" s="110"/>
      <c r="F64" s="96"/>
    </row>
    <row r="65" spans="1:6" ht="16.5" thickBot="1">
      <c r="A65" s="122"/>
      <c r="B65" s="112" t="s">
        <v>311</v>
      </c>
      <c r="C65" s="113"/>
      <c r="D65" s="114"/>
      <c r="E65" s="110"/>
      <c r="F65" s="96"/>
    </row>
    <row r="66" spans="1:6" ht="16.5" thickBot="1">
      <c r="A66" s="111" t="s">
        <v>262</v>
      </c>
      <c r="B66" s="112" t="s">
        <v>312</v>
      </c>
      <c r="C66" s="113"/>
      <c r="D66" s="114"/>
      <c r="E66" s="110"/>
      <c r="F66" s="96"/>
    </row>
    <row r="67" spans="1:6" ht="16.5" thickBot="1">
      <c r="A67" s="111" t="s">
        <v>168</v>
      </c>
      <c r="B67" s="112" t="s">
        <v>313</v>
      </c>
      <c r="C67" s="113"/>
      <c r="D67" s="114"/>
      <c r="E67" s="110"/>
      <c r="F67" s="96"/>
    </row>
    <row r="68" spans="1:6" ht="16.5" thickBot="1">
      <c r="A68" s="111" t="s">
        <v>170</v>
      </c>
      <c r="B68" s="112" t="s">
        <v>314</v>
      </c>
      <c r="C68" s="113"/>
      <c r="D68" s="114"/>
      <c r="E68" s="110"/>
      <c r="F68" s="96"/>
    </row>
    <row r="69" spans="1:6" ht="16.5" thickBot="1">
      <c r="A69" s="162" t="s">
        <v>35</v>
      </c>
      <c r="B69" s="163" t="s">
        <v>315</v>
      </c>
      <c r="C69" s="164"/>
      <c r="D69" s="165"/>
      <c r="E69" s="110"/>
      <c r="F69" s="96"/>
    </row>
    <row r="70" spans="1:6" ht="16.5" thickBot="1">
      <c r="A70" s="106" t="s">
        <v>316</v>
      </c>
      <c r="B70" s="107" t="s">
        <v>317</v>
      </c>
      <c r="C70" s="159"/>
      <c r="D70" s="160"/>
      <c r="E70" s="110"/>
      <c r="F70" s="96"/>
    </row>
    <row r="71" spans="1:6" ht="16.5" thickBot="1">
      <c r="A71" s="122"/>
      <c r="B71" s="112" t="s">
        <v>318</v>
      </c>
      <c r="C71" s="113"/>
      <c r="D71" s="114"/>
      <c r="E71" s="110"/>
      <c r="F71" s="96"/>
    </row>
    <row r="72" spans="1:6" ht="16.5" thickBot="1">
      <c r="A72" s="111" t="s">
        <v>262</v>
      </c>
      <c r="B72" s="112" t="s">
        <v>319</v>
      </c>
      <c r="C72" s="113"/>
      <c r="D72" s="114"/>
      <c r="E72" s="110"/>
      <c r="F72" s="96"/>
    </row>
    <row r="73" spans="1:6" ht="16.5" thickBot="1">
      <c r="A73" s="111" t="s">
        <v>168</v>
      </c>
      <c r="B73" s="112" t="s">
        <v>313</v>
      </c>
      <c r="C73" s="113"/>
      <c r="D73" s="114"/>
      <c r="E73" s="110"/>
      <c r="F73" s="96"/>
    </row>
    <row r="74" spans="1:6" ht="16.5" thickBot="1">
      <c r="A74" s="111" t="s">
        <v>170</v>
      </c>
      <c r="B74" s="112" t="s">
        <v>314</v>
      </c>
      <c r="C74" s="113"/>
      <c r="D74" s="114"/>
      <c r="E74" s="110"/>
      <c r="F74" s="96"/>
    </row>
    <row r="75" spans="1:6" ht="16.5" thickBot="1">
      <c r="A75" s="162" t="s">
        <v>35</v>
      </c>
      <c r="B75" s="166" t="s">
        <v>320</v>
      </c>
      <c r="C75" s="167"/>
      <c r="D75" s="168"/>
      <c r="E75" s="110"/>
      <c r="F75" s="96"/>
    </row>
    <row r="76" spans="1:5" ht="17.25" customHeight="1" thickBot="1">
      <c r="A76" s="128" t="s">
        <v>321</v>
      </c>
      <c r="B76" s="129" t="s">
        <v>322</v>
      </c>
      <c r="C76" s="169"/>
      <c r="D76" s="170"/>
      <c r="E76" s="110"/>
    </row>
    <row r="77" spans="1:5" ht="16.5" thickBot="1">
      <c r="A77" s="171" t="s">
        <v>323</v>
      </c>
      <c r="B77" s="172" t="s">
        <v>324</v>
      </c>
      <c r="C77" s="173"/>
      <c r="D77" s="174"/>
      <c r="E77" s="110"/>
    </row>
    <row r="78" spans="1:5" ht="16.5" thickBot="1">
      <c r="A78" s="111" t="s">
        <v>262</v>
      </c>
      <c r="B78" s="112" t="s">
        <v>325</v>
      </c>
      <c r="C78" s="113"/>
      <c r="D78" s="114"/>
      <c r="E78" s="110"/>
    </row>
    <row r="79" spans="1:5" ht="16.5" thickBot="1">
      <c r="A79" s="118" t="s">
        <v>170</v>
      </c>
      <c r="B79" s="119" t="s">
        <v>326</v>
      </c>
      <c r="C79" s="120"/>
      <c r="D79" s="121"/>
      <c r="E79" s="110"/>
    </row>
    <row r="80" spans="1:5" ht="28.5" customHeight="1" thickBot="1">
      <c r="A80" s="128" t="s">
        <v>327</v>
      </c>
      <c r="B80" s="129" t="s">
        <v>328</v>
      </c>
      <c r="C80" s="169"/>
      <c r="D80" s="170"/>
      <c r="E80" s="110"/>
    </row>
    <row r="81" spans="1:5" ht="17.25" customHeight="1" thickBot="1">
      <c r="A81" s="106" t="s">
        <v>329</v>
      </c>
      <c r="B81" s="107" t="s">
        <v>330</v>
      </c>
      <c r="C81" s="159">
        <f>'[1]приложение 4.2'!C42</f>
        <v>103.1</v>
      </c>
      <c r="D81" s="160">
        <f>'[1]приложение 4.2'!D42</f>
        <v>95.1</v>
      </c>
      <c r="E81" s="110">
        <f>D81</f>
        <v>95.1</v>
      </c>
    </row>
    <row r="82" spans="1:5" ht="17.25" customHeight="1" thickBot="1">
      <c r="A82" s="175"/>
      <c r="B82" s="119" t="s">
        <v>313</v>
      </c>
      <c r="C82" s="120"/>
      <c r="D82" s="121"/>
      <c r="E82" s="110"/>
    </row>
    <row r="83" spans="1:5" ht="48" thickBot="1">
      <c r="A83" s="128" t="s">
        <v>329</v>
      </c>
      <c r="B83" s="129" t="s">
        <v>331</v>
      </c>
      <c r="C83" s="130">
        <f>C20+C31+C40+C58+C61+C64+C76+C79+C80</f>
        <v>2290.62</v>
      </c>
      <c r="D83" s="131">
        <f>D20+D31+D40+D58+D61+D64+D76+D79+D80</f>
        <v>2390.82416</v>
      </c>
      <c r="E83" s="110">
        <f>D83</f>
        <v>2390.82416</v>
      </c>
    </row>
    <row r="84" spans="1:5" ht="48" thickBot="1">
      <c r="A84" s="106" t="s">
        <v>332</v>
      </c>
      <c r="B84" s="107" t="s">
        <v>333</v>
      </c>
      <c r="C84" s="130">
        <f>C24+C44+C57+C62+C48+C50+C70+C78+C81</f>
        <v>2284.406823871999</v>
      </c>
      <c r="D84" s="130">
        <f>D24+D44+D57+D62+D48+D50+D70+D78+D81</f>
        <v>2383.61612878496</v>
      </c>
      <c r="E84" s="110">
        <f>D84</f>
        <v>2383.61612878496</v>
      </c>
    </row>
    <row r="85" spans="1:5" ht="32.25" thickBot="1">
      <c r="A85" s="175"/>
      <c r="B85" s="176" t="s">
        <v>334</v>
      </c>
      <c r="C85" s="145">
        <f>C83-C84</f>
        <v>6.2131761280006685</v>
      </c>
      <c r="D85" s="146">
        <f>D83-D84</f>
        <v>7.208031215040137</v>
      </c>
      <c r="E85" s="110">
        <f>D85</f>
        <v>7.208031215040137</v>
      </c>
    </row>
    <row r="86" spans="1:5" ht="16.5" thickBot="1">
      <c r="A86" s="177"/>
      <c r="B86" s="178"/>
      <c r="C86" s="179"/>
      <c r="D86" s="180"/>
      <c r="E86" s="110"/>
    </row>
    <row r="87" spans="1:5" ht="16.5" thickBot="1">
      <c r="A87" s="181"/>
      <c r="B87" s="172" t="s">
        <v>44</v>
      </c>
      <c r="C87" s="182"/>
      <c r="D87" s="183"/>
      <c r="E87" s="110"/>
    </row>
    <row r="88" spans="1:5" ht="16.5" thickBot="1">
      <c r="A88" s="111" t="s">
        <v>262</v>
      </c>
      <c r="B88" s="112" t="s">
        <v>199</v>
      </c>
      <c r="C88" s="184"/>
      <c r="D88" s="185"/>
      <c r="E88" s="110"/>
    </row>
    <row r="89" spans="1:5" ht="16.5" thickBot="1">
      <c r="A89" s="186" t="s">
        <v>335</v>
      </c>
      <c r="B89" s="187" t="s">
        <v>336</v>
      </c>
      <c r="C89" s="188"/>
      <c r="D89" s="189"/>
      <c r="E89" s="110"/>
    </row>
    <row r="90" spans="1:5" ht="16.5" thickBot="1">
      <c r="A90" s="118" t="s">
        <v>337</v>
      </c>
      <c r="B90" s="119" t="s">
        <v>338</v>
      </c>
      <c r="C90" s="190"/>
      <c r="D90" s="191"/>
      <c r="E90" s="110"/>
    </row>
    <row r="91" ht="15.75">
      <c r="E91" s="192"/>
    </row>
    <row r="92" spans="1:5" ht="15.75">
      <c r="A92" s="193" t="s">
        <v>339</v>
      </c>
      <c r="B92" s="194"/>
      <c r="C92" s="194"/>
      <c r="D92" s="194"/>
      <c r="E92" s="192"/>
    </row>
    <row r="93" ht="15.75">
      <c r="E93" s="192"/>
    </row>
    <row r="94" spans="2:5" ht="15.75">
      <c r="B94" s="88" t="s">
        <v>340</v>
      </c>
      <c r="E94" s="192"/>
    </row>
    <row r="95" spans="2:5" ht="15.75">
      <c r="B95" s="88" t="s">
        <v>341</v>
      </c>
      <c r="E95" s="195" t="s">
        <v>458</v>
      </c>
    </row>
  </sheetData>
  <sheetProtection/>
  <mergeCells count="3">
    <mergeCell ref="A5:E5"/>
    <mergeCell ref="A17:A18"/>
    <mergeCell ref="B17:B18"/>
  </mergeCells>
  <printOptions horizontalCentered="1"/>
  <pageMargins left="0.7480314960629921" right="0.15748031496062992" top="0.3937007874015748" bottom="0.3937007874015748" header="0.5118110236220472" footer="0.1968503937007874"/>
  <pageSetup fitToHeight="2" fitToWidth="1"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panarina_ea</cp:lastModifiedBy>
  <cp:lastPrinted>2016-12-26T05:23:38Z</cp:lastPrinted>
  <dcterms:created xsi:type="dcterms:W3CDTF">2016-02-11T08:25:30Z</dcterms:created>
  <dcterms:modified xsi:type="dcterms:W3CDTF">2016-12-27T06:39:06Z</dcterms:modified>
  <cp:category/>
  <cp:version/>
  <cp:contentType/>
  <cp:contentStatus/>
</cp:coreProperties>
</file>